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12450"/>
  </bookViews>
  <sheets>
    <sheet name="11th全スプ申込用紙" sheetId="1" r:id="rId1"/>
  </sheets>
  <calcPr calcId="114210"/>
</workbook>
</file>

<file path=xl/calcChain.xml><?xml version="1.0" encoding="utf-8"?>
<calcChain xmlns="http://schemas.openxmlformats.org/spreadsheetml/2006/main">
  <c r="J7" i="1"/>
  <c r="G11"/>
  <c r="AA11"/>
  <c r="AB11"/>
  <c r="O11"/>
  <c r="V11"/>
  <c r="P11"/>
  <c r="Y11"/>
  <c r="R11"/>
  <c r="Q11"/>
  <c r="E11"/>
  <c r="D27"/>
  <c r="AB7"/>
  <c r="AB15"/>
  <c r="AA10"/>
  <c r="AA20"/>
  <c r="AB20"/>
  <c r="O20"/>
  <c r="V20"/>
  <c r="P20"/>
  <c r="Y20"/>
  <c r="R20"/>
  <c r="Q20"/>
  <c r="AA19"/>
  <c r="AB19"/>
  <c r="O19"/>
  <c r="Z19"/>
  <c r="P19"/>
  <c r="W19"/>
  <c r="V19"/>
  <c r="U19"/>
  <c r="R19"/>
  <c r="Q19"/>
  <c r="AA18"/>
  <c r="AC18"/>
  <c r="AB18"/>
  <c r="O18"/>
  <c r="Z18"/>
  <c r="P18"/>
  <c r="Y18"/>
  <c r="R18"/>
  <c r="Q18"/>
  <c r="AA17"/>
  <c r="AB17"/>
  <c r="O17"/>
  <c r="V17"/>
  <c r="P17"/>
  <c r="Y17"/>
  <c r="S17"/>
  <c r="R17"/>
  <c r="Q17"/>
  <c r="AA16"/>
  <c r="AB16"/>
  <c r="O16"/>
  <c r="Z16"/>
  <c r="P16"/>
  <c r="Y16"/>
  <c r="V16"/>
  <c r="R16"/>
  <c r="Q16"/>
  <c r="AA15"/>
  <c r="AC15"/>
  <c r="O15"/>
  <c r="V15"/>
  <c r="P15"/>
  <c r="Y15"/>
  <c r="R15"/>
  <c r="Q15"/>
  <c r="AA14"/>
  <c r="AC14"/>
  <c r="AB14"/>
  <c r="O14"/>
  <c r="Z14"/>
  <c r="P14"/>
  <c r="Y14"/>
  <c r="X14"/>
  <c r="V14"/>
  <c r="T14"/>
  <c r="R14"/>
  <c r="Q14"/>
  <c r="AA13"/>
  <c r="AB13"/>
  <c r="AC13"/>
  <c r="O13"/>
  <c r="Z13"/>
  <c r="P13"/>
  <c r="W13"/>
  <c r="Y13"/>
  <c r="X13"/>
  <c r="V13"/>
  <c r="U13"/>
  <c r="T13"/>
  <c r="R13"/>
  <c r="Q13"/>
  <c r="AA12"/>
  <c r="AB12"/>
  <c r="AC12"/>
  <c r="O12"/>
  <c r="Z12"/>
  <c r="P12"/>
  <c r="Y12"/>
  <c r="R12"/>
  <c r="Q12"/>
  <c r="AB10"/>
  <c r="O10"/>
  <c r="Z10"/>
  <c r="P10"/>
  <c r="W10"/>
  <c r="R10"/>
  <c r="Q10"/>
  <c r="AA9"/>
  <c r="AB9"/>
  <c r="O9"/>
  <c r="Z9"/>
  <c r="P9"/>
  <c r="U9"/>
  <c r="R9"/>
  <c r="Q9"/>
  <c r="AA8"/>
  <c r="AB8"/>
  <c r="O8"/>
  <c r="X8"/>
  <c r="P8"/>
  <c r="Y8"/>
  <c r="R8"/>
  <c r="Q8"/>
  <c r="AA7"/>
  <c r="AC7"/>
  <c r="B27"/>
  <c r="B7"/>
  <c r="G20"/>
  <c r="G19"/>
  <c r="G18"/>
  <c r="G17"/>
  <c r="G16"/>
  <c r="G15"/>
  <c r="G14"/>
  <c r="G13"/>
  <c r="G12"/>
  <c r="G10"/>
  <c r="G9"/>
  <c r="G8"/>
  <c r="G7"/>
  <c r="E18"/>
  <c r="E17"/>
  <c r="E16"/>
  <c r="E15"/>
  <c r="E14"/>
  <c r="E13"/>
  <c r="E12"/>
  <c r="E10"/>
  <c r="E9"/>
  <c r="E8"/>
  <c r="R7"/>
  <c r="Q7"/>
  <c r="E19"/>
  <c r="E7"/>
  <c r="E20"/>
  <c r="P7"/>
  <c r="U7"/>
  <c r="O7"/>
  <c r="Z7"/>
  <c r="S12"/>
  <c r="U12"/>
  <c r="W12"/>
  <c r="V10"/>
  <c r="AC9"/>
  <c r="AC17"/>
  <c r="U18"/>
  <c r="Z17"/>
  <c r="W18"/>
  <c r="X19"/>
  <c r="S20"/>
  <c r="S18"/>
  <c r="AC10"/>
  <c r="W15"/>
  <c r="T19"/>
  <c r="Y19"/>
  <c r="W20"/>
  <c r="Z15"/>
  <c r="AC16"/>
  <c r="W17"/>
  <c r="AC20"/>
  <c r="X16"/>
  <c r="AC19"/>
  <c r="AC8"/>
  <c r="AC21"/>
  <c r="AA4"/>
  <c r="T7"/>
  <c r="S15"/>
  <c r="T16"/>
  <c r="Z20"/>
  <c r="AC11"/>
  <c r="U10"/>
  <c r="Y10"/>
  <c r="W9"/>
  <c r="Y9"/>
  <c r="S9"/>
  <c r="S11"/>
  <c r="W11"/>
  <c r="W7"/>
  <c r="S7"/>
  <c r="Z11"/>
  <c r="X10"/>
  <c r="T10"/>
  <c r="T8"/>
  <c r="Z8"/>
  <c r="V8"/>
  <c r="T12"/>
  <c r="X12"/>
  <c r="T18"/>
  <c r="X18"/>
  <c r="S8"/>
  <c r="W8"/>
  <c r="S14"/>
  <c r="W14"/>
  <c r="T15"/>
  <c r="X15"/>
  <c r="S16"/>
  <c r="Y7"/>
  <c r="X7"/>
  <c r="V9"/>
  <c r="S10"/>
  <c r="V12"/>
  <c r="S13"/>
  <c r="U15"/>
  <c r="U17"/>
  <c r="V18"/>
  <c r="S19"/>
  <c r="U20"/>
  <c r="U11"/>
  <c r="T9"/>
  <c r="X9"/>
  <c r="V7"/>
  <c r="W16"/>
  <c r="T17"/>
  <c r="X17"/>
  <c r="T20"/>
  <c r="X20"/>
  <c r="T11"/>
  <c r="X11"/>
  <c r="U8"/>
  <c r="U14"/>
  <c r="U16"/>
</calcChain>
</file>

<file path=xl/sharedStrings.xml><?xml version="1.0" encoding="utf-8"?>
<sst xmlns="http://schemas.openxmlformats.org/spreadsheetml/2006/main" count="74" uniqueCount="70">
  <si>
    <t>ふりがな</t>
  </si>
  <si>
    <t>性別</t>
  </si>
  <si>
    <t>競技者登録番号
（ない場合空欄）</t>
    <phoneticPr fontId="1"/>
  </si>
  <si>
    <t>所属
（8文字以内）</t>
    <phoneticPr fontId="1"/>
  </si>
  <si>
    <t>郵便番号</t>
    <rPh sb="0" eb="2">
      <t>ユウビン</t>
    </rPh>
    <rPh sb="2" eb="4">
      <t>バンゴウ</t>
    </rPh>
    <phoneticPr fontId="1"/>
  </si>
  <si>
    <t>住所</t>
    <phoneticPr fontId="1"/>
  </si>
  <si>
    <t>合計金額</t>
    <phoneticPr fontId="1"/>
  </si>
  <si>
    <t>プログラム</t>
    <phoneticPr fontId="1"/>
  </si>
  <si>
    <t>成績表</t>
    <phoneticPr fontId="1"/>
  </si>
  <si>
    <t>電話番号</t>
    <rPh sb="0" eb="2">
      <t>デンワ</t>
    </rPh>
    <rPh sb="2" eb="4">
      <t>バンゴウ</t>
    </rPh>
    <phoneticPr fontId="1"/>
  </si>
  <si>
    <t>クラス参加費</t>
    <phoneticPr fontId="1"/>
  </si>
  <si>
    <t>郵送
プログラム料</t>
    <rPh sb="8" eb="9">
      <t>リョウ</t>
    </rPh>
    <phoneticPr fontId="1"/>
  </si>
  <si>
    <t>郵送
成績表料</t>
    <rPh sb="6" eb="7">
      <t>リョウ</t>
    </rPh>
    <phoneticPr fontId="1"/>
  </si>
  <si>
    <t>生年月日
（西暦）</t>
    <phoneticPr fontId="1"/>
  </si>
  <si>
    <t>参加申込み代表者</t>
    <rPh sb="0" eb="2">
      <t>サンカ</t>
    </rPh>
    <rPh sb="2" eb="4">
      <t>モウシコ</t>
    </rPh>
    <rPh sb="5" eb="8">
      <t>ダイヒョウシャ</t>
    </rPh>
    <phoneticPr fontId="1"/>
  </si>
  <si>
    <t>氏名</t>
    <rPh sb="0" eb="2">
      <t>シメイ</t>
    </rPh>
    <phoneticPr fontId="1"/>
  </si>
  <si>
    <t>／区切り</t>
    <rPh sb="1" eb="3">
      <t>クギ</t>
    </rPh>
    <phoneticPr fontId="1"/>
  </si>
  <si>
    <t>年齢</t>
    <rPh sb="0" eb="2">
      <t>ネンレイ</t>
    </rPh>
    <phoneticPr fontId="1"/>
  </si>
  <si>
    <t>例：123-45-678</t>
    <rPh sb="0" eb="1">
      <t>レイ</t>
    </rPh>
    <phoneticPr fontId="1"/>
  </si>
  <si>
    <t>E値引き</t>
    <rPh sb="1" eb="3">
      <t>ネビ</t>
    </rPh>
    <phoneticPr fontId="1"/>
  </si>
  <si>
    <t>A値引き</t>
    <rPh sb="1" eb="3">
      <t>ネビ</t>
    </rPh>
    <phoneticPr fontId="1"/>
  </si>
  <si>
    <t>基本参加費
M</t>
    <rPh sb="0" eb="2">
      <t>キホン</t>
    </rPh>
    <rPh sb="2" eb="4">
      <t>サンカ</t>
    </rPh>
    <rPh sb="4" eb="5">
      <t>ヒ</t>
    </rPh>
    <phoneticPr fontId="1"/>
  </si>
  <si>
    <t>基本参加費
W</t>
    <rPh sb="0" eb="2">
      <t>キホン</t>
    </rPh>
    <rPh sb="2" eb="4">
      <t>サンカ</t>
    </rPh>
    <rPh sb="4" eb="5">
      <t>ヒ</t>
    </rPh>
    <phoneticPr fontId="1"/>
  </si>
  <si>
    <t>E,A,B,C,他</t>
    <rPh sb="8" eb="9">
      <t>タ</t>
    </rPh>
    <phoneticPr fontId="1"/>
  </si>
  <si>
    <t>自動計算領域</t>
    <rPh sb="0" eb="2">
      <t>ジドウ</t>
    </rPh>
    <rPh sb="2" eb="4">
      <t>ケイサン</t>
    </rPh>
    <rPh sb="4" eb="6">
      <t>リョウイキ</t>
    </rPh>
    <phoneticPr fontId="1"/>
  </si>
  <si>
    <t>S値引き</t>
    <rPh sb="1" eb="3">
      <t>ネビ</t>
    </rPh>
    <phoneticPr fontId="1"/>
  </si>
  <si>
    <t>備考欄</t>
    <rPh sb="0" eb="2">
      <t>ビコウ</t>
    </rPh>
    <rPh sb="2" eb="3">
      <t>ラン</t>
    </rPh>
    <phoneticPr fontId="1"/>
  </si>
  <si>
    <t>自動計算</t>
    <rPh sb="0" eb="2">
      <t>ジドウ</t>
    </rPh>
    <rPh sb="2" eb="4">
      <t>ケイサン</t>
    </rPh>
    <phoneticPr fontId="1"/>
  </si>
  <si>
    <t>B,C値引き</t>
    <rPh sb="3" eb="5">
      <t>ネビ</t>
    </rPh>
    <phoneticPr fontId="1"/>
  </si>
  <si>
    <t>参加クラス</t>
    <phoneticPr fontId="1"/>
  </si>
  <si>
    <t>連絡先メールアドレス</t>
    <rPh sb="0" eb="2">
      <t>レンラク</t>
    </rPh>
    <rPh sb="2" eb="3">
      <t>サキ</t>
    </rPh>
    <phoneticPr fontId="1"/>
  </si>
  <si>
    <t>クラブ名</t>
    <rPh sb="3" eb="4">
      <t>メイ</t>
    </rPh>
    <phoneticPr fontId="1"/>
  </si>
  <si>
    <t>振込先金融機関名</t>
    <rPh sb="0" eb="2">
      <t>フリコミ</t>
    </rPh>
    <rPh sb="2" eb="3">
      <t>サキ</t>
    </rPh>
    <rPh sb="3" eb="5">
      <t>キンユウ</t>
    </rPh>
    <rPh sb="5" eb="7">
      <t>キカン</t>
    </rPh>
    <rPh sb="7" eb="8">
      <t>メイ</t>
    </rPh>
    <phoneticPr fontId="1"/>
  </si>
  <si>
    <t>振込日</t>
    <rPh sb="0" eb="2">
      <t>フリコミ</t>
    </rPh>
    <rPh sb="2" eb="3">
      <t>ニチ</t>
    </rPh>
    <phoneticPr fontId="1"/>
  </si>
  <si>
    <t>総振込額</t>
    <rPh sb="0" eb="1">
      <t>ソウ</t>
    </rPh>
    <rPh sb="1" eb="3">
      <t>フリコミ</t>
    </rPh>
    <rPh sb="3" eb="4">
      <t>ガク</t>
    </rPh>
    <phoneticPr fontId="1"/>
  </si>
  <si>
    <t>実在する所属名(上の代表者欄と同じものを使用）</t>
    <rPh sb="0" eb="2">
      <t>ジツザイ</t>
    </rPh>
    <rPh sb="4" eb="6">
      <t>ショゾク</t>
    </rPh>
    <rPh sb="6" eb="7">
      <t>メイ</t>
    </rPh>
    <rPh sb="8" eb="9">
      <t>ウエ</t>
    </rPh>
    <rPh sb="10" eb="13">
      <t>ダイヒョウシャ</t>
    </rPh>
    <rPh sb="13" eb="14">
      <t>ラン</t>
    </rPh>
    <rPh sb="15" eb="16">
      <t>オナ</t>
    </rPh>
    <rPh sb="20" eb="22">
      <t>シヨウ</t>
    </rPh>
    <phoneticPr fontId="1"/>
  </si>
  <si>
    <r>
      <t xml:space="preserve">送付先 ymoe.entry@gmail.com / 件名 第11回全日本スプリントエントリー </t>
    </r>
    <r>
      <rPr>
        <b/>
        <sz val="9"/>
        <color indexed="10"/>
        <rFont val="ＭＳ Ｐ明朝"/>
        <family val="1"/>
        <charset val="128"/>
      </rPr>
      <t xml:space="preserve">オープンクラスもこのシートを使用して下さい。（オープンクラスは当日支払いです） </t>
    </r>
    <rPh sb="30" eb="31">
      <t>ダイ</t>
    </rPh>
    <rPh sb="33" eb="34">
      <t>カイ</t>
    </rPh>
    <rPh sb="62" eb="64">
      <t>シヨウ</t>
    </rPh>
    <rPh sb="66" eb="67">
      <t>クダ</t>
    </rPh>
    <rPh sb="79" eb="81">
      <t>トウジツ</t>
    </rPh>
    <rPh sb="81" eb="83">
      <t>シハラ</t>
    </rPh>
    <phoneticPr fontId="1"/>
  </si>
  <si>
    <r>
      <t xml:space="preserve">氏名
</t>
    </r>
    <r>
      <rPr>
        <sz val="8"/>
        <color indexed="10"/>
        <rFont val="ＭＳ Ｐゴシック"/>
        <family val="3"/>
        <charset val="128"/>
      </rPr>
      <t>最上段は代表者</t>
    </r>
    <rPh sb="3" eb="5">
      <t>サイジョウ</t>
    </rPh>
    <rPh sb="5" eb="6">
      <t>ダン</t>
    </rPh>
    <rPh sb="7" eb="10">
      <t>ダイヒョウシャ</t>
    </rPh>
    <phoneticPr fontId="1"/>
  </si>
  <si>
    <t>各自で下の表から正しい参加費を入力下さい↓</t>
    <rPh sb="0" eb="2">
      <t>カクジ</t>
    </rPh>
    <rPh sb="3" eb="4">
      <t>シタ</t>
    </rPh>
    <rPh sb="5" eb="6">
      <t>ヒョウ</t>
    </rPh>
    <rPh sb="8" eb="9">
      <t>タダ</t>
    </rPh>
    <rPh sb="11" eb="14">
      <t>サンカヒ</t>
    </rPh>
    <rPh sb="15" eb="17">
      <t>ニュウリョク</t>
    </rPh>
    <rPh sb="17" eb="18">
      <t>クダ</t>
    </rPh>
    <phoneticPr fontId="1"/>
  </si>
  <si>
    <t>小計</t>
    <rPh sb="0" eb="2">
      <t>ショウケイ</t>
    </rPh>
    <phoneticPr fontId="1"/>
  </si>
  <si>
    <t>※エントリする人数分、備考欄の列（AD列）までをコピーして行を増やしてください。</t>
    <rPh sb="7" eb="10">
      <t>ニンズウブン</t>
    </rPh>
    <rPh sb="11" eb="13">
      <t>ビコウ</t>
    </rPh>
    <rPh sb="13" eb="14">
      <t>ラン</t>
    </rPh>
    <rPh sb="15" eb="16">
      <t>レツ</t>
    </rPh>
    <rPh sb="19" eb="20">
      <t>レツ</t>
    </rPh>
    <rPh sb="29" eb="30">
      <t>ギョウ</t>
    </rPh>
    <rPh sb="31" eb="32">
      <t>フ</t>
    </rPh>
    <phoneticPr fontId="1"/>
  </si>
  <si>
    <t>※一番上の記入欄は申込代表者が使用して下さい。このシートで申し込むのはすべて同一クラブ名を名乗るものとします。</t>
    <rPh sb="1" eb="3">
      <t>イチバン</t>
    </rPh>
    <rPh sb="3" eb="4">
      <t>ウエ</t>
    </rPh>
    <rPh sb="5" eb="7">
      <t>キニュウ</t>
    </rPh>
    <rPh sb="7" eb="8">
      <t>ラン</t>
    </rPh>
    <rPh sb="9" eb="11">
      <t>モウシコミ</t>
    </rPh>
    <rPh sb="11" eb="14">
      <t>ダイヒョウシャ</t>
    </rPh>
    <rPh sb="15" eb="17">
      <t>シヨウ</t>
    </rPh>
    <rPh sb="19" eb="20">
      <t>クダ</t>
    </rPh>
    <rPh sb="29" eb="30">
      <t>モウ</t>
    </rPh>
    <rPh sb="31" eb="32">
      <t>コ</t>
    </rPh>
    <rPh sb="38" eb="40">
      <t>ドウイツ</t>
    </rPh>
    <rPh sb="43" eb="44">
      <t>メイ</t>
    </rPh>
    <rPh sb="45" eb="47">
      <t>ナノ</t>
    </rPh>
    <phoneticPr fontId="1"/>
  </si>
  <si>
    <t>全日本スプリント（個人レース）</t>
    <rPh sb="0" eb="3">
      <t>ゼンニホン</t>
    </rPh>
    <rPh sb="9" eb="11">
      <t>コジン</t>
    </rPh>
    <phoneticPr fontId="1"/>
  </si>
  <si>
    <t>スプリントリレー（エキシビション）</t>
    <phoneticPr fontId="1"/>
  </si>
  <si>
    <t>参加するか？</t>
    <rPh sb="0" eb="2">
      <t>サンカ</t>
    </rPh>
    <phoneticPr fontId="1"/>
  </si>
  <si>
    <t>参加費</t>
    <rPh sb="0" eb="3">
      <t>サンカヒ</t>
    </rPh>
    <phoneticPr fontId="1"/>
  </si>
  <si>
    <t>第１走者</t>
    <rPh sb="0" eb="1">
      <t>ダイ</t>
    </rPh>
    <rPh sb="2" eb="4">
      <t>ソウシャ</t>
    </rPh>
    <phoneticPr fontId="1"/>
  </si>
  <si>
    <t>第２走者（女性）</t>
    <rPh sb="0" eb="1">
      <t>ダイ</t>
    </rPh>
    <rPh sb="2" eb="4">
      <t>ソウシャ</t>
    </rPh>
    <rPh sb="5" eb="7">
      <t>ジョセイ</t>
    </rPh>
    <phoneticPr fontId="1"/>
  </si>
  <si>
    <t>第３走者</t>
    <rPh sb="0" eb="1">
      <t>ダイ</t>
    </rPh>
    <rPh sb="2" eb="4">
      <t>ソウシャ</t>
    </rPh>
    <phoneticPr fontId="1"/>
  </si>
  <si>
    <t>上のエントリー表のB列～Ｅ列をコピー＆ペーストして下さい</t>
    <rPh sb="0" eb="1">
      <t>ウエ</t>
    </rPh>
    <rPh sb="7" eb="8">
      <t>ヒョウ</t>
    </rPh>
    <rPh sb="10" eb="11">
      <t>レツ</t>
    </rPh>
    <rPh sb="13" eb="14">
      <t>レツ</t>
    </rPh>
    <rPh sb="25" eb="26">
      <t>クダ</t>
    </rPh>
    <phoneticPr fontId="1"/>
  </si>
  <si>
    <t>一般</t>
    <rPh sb="0" eb="2">
      <t>イッパン</t>
    </rPh>
    <phoneticPr fontId="1"/>
  </si>
  <si>
    <t>大学生</t>
    <rPh sb="0" eb="3">
      <t>ダイガクセイ</t>
    </rPh>
    <phoneticPr fontId="1"/>
  </si>
  <si>
    <t>高校生以下</t>
    <rPh sb="0" eb="3">
      <t>コウコウセイ</t>
    </rPh>
    <rPh sb="3" eb="5">
      <t>イカ</t>
    </rPh>
    <phoneticPr fontId="1"/>
  </si>
  <si>
    <t>ME/WE</t>
    <phoneticPr fontId="1"/>
  </si>
  <si>
    <t>Bクラス</t>
    <phoneticPr fontId="1"/>
  </si>
  <si>
    <t>12・10･Ｎクラス</t>
    <phoneticPr fontId="1"/>
  </si>
  <si>
    <t>OA・ＯＢ</t>
    <phoneticPr fontId="1"/>
  </si>
  <si>
    <t>エキシビションスプリントリレー</t>
    <phoneticPr fontId="1"/>
  </si>
  <si>
    <t>クラブ代表1チームのみ</t>
    <rPh sb="3" eb="5">
      <t>ダイヒョウ</t>
    </rPh>
    <phoneticPr fontId="1"/>
  </si>
  <si>
    <t>参加費一覧</t>
    <rPh sb="0" eb="3">
      <t>サンカヒ</t>
    </rPh>
    <rPh sb="3" eb="5">
      <t>イチラン</t>
    </rPh>
    <phoneticPr fontId="1"/>
  </si>
  <si>
    <t>当日のメンバー変更は、上の個人レース欄に登録があり、実際当日</t>
    <rPh sb="0" eb="2">
      <t>トウジツ</t>
    </rPh>
    <rPh sb="7" eb="9">
      <t>ヘンコウ</t>
    </rPh>
    <rPh sb="11" eb="12">
      <t>ウエ</t>
    </rPh>
    <rPh sb="13" eb="15">
      <t>コジン</t>
    </rPh>
    <rPh sb="18" eb="19">
      <t>ラン</t>
    </rPh>
    <rPh sb="20" eb="22">
      <t>トウロク</t>
    </rPh>
    <rPh sb="26" eb="28">
      <t>ジッサイ</t>
    </rPh>
    <rPh sb="28" eb="30">
      <t>トウジツ</t>
    </rPh>
    <phoneticPr fontId="1"/>
  </si>
  <si>
    <t>選手権予選もしくは一般クラスの個人レースに実際に出場し、</t>
    <rPh sb="0" eb="3">
      <t>センシュケン</t>
    </rPh>
    <rPh sb="3" eb="5">
      <t>ヨセン</t>
    </rPh>
    <rPh sb="9" eb="11">
      <t>イッパン</t>
    </rPh>
    <rPh sb="15" eb="17">
      <t>コジン</t>
    </rPh>
    <rPh sb="21" eb="23">
      <t>ジッサイ</t>
    </rPh>
    <rPh sb="24" eb="26">
      <t>シュツジョウ</t>
    </rPh>
    <phoneticPr fontId="1"/>
  </si>
  <si>
    <t>その時と同じSIカードで走る限りは、可能とします。変更登録締め切り時刻は</t>
    <rPh sb="2" eb="3">
      <t>トキ</t>
    </rPh>
    <rPh sb="4" eb="5">
      <t>オナ</t>
    </rPh>
    <rPh sb="12" eb="13">
      <t>ハシ</t>
    </rPh>
    <rPh sb="14" eb="15">
      <t>カギ</t>
    </rPh>
    <rPh sb="18" eb="20">
      <t>カノウ</t>
    </rPh>
    <rPh sb="25" eb="27">
      <t>ヘンコウ</t>
    </rPh>
    <rPh sb="27" eb="29">
      <t>トウロク</t>
    </rPh>
    <rPh sb="29" eb="30">
      <t>シ</t>
    </rPh>
    <rPh sb="31" eb="32">
      <t>キ</t>
    </rPh>
    <rPh sb="33" eb="35">
      <t>ジコク</t>
    </rPh>
    <phoneticPr fontId="1"/>
  </si>
  <si>
    <t>プログラムにて案内いたします。</t>
    <rPh sb="7" eb="9">
      <t>アンナイ</t>
    </rPh>
    <phoneticPr fontId="1"/>
  </si>
  <si>
    <t>（おまけ）スプリントリレーも表彰ありです。メダル出します。</t>
    <rPh sb="14" eb="16">
      <t>ヒョウショウ</t>
    </rPh>
    <rPh sb="24" eb="25">
      <t>ダ</t>
    </rPh>
    <phoneticPr fontId="1"/>
  </si>
  <si>
    <t>-</t>
  </si>
  <si>
    <t>ねずみ色欄は元値を参照して自動入力するセルです</t>
    <rPh sb="3" eb="4">
      <t>イロ</t>
    </rPh>
    <rPh sb="4" eb="5">
      <t>ラン</t>
    </rPh>
    <rPh sb="6" eb="7">
      <t>モト</t>
    </rPh>
    <rPh sb="7" eb="8">
      <t>アタイ</t>
    </rPh>
    <rPh sb="9" eb="11">
      <t>サンショウ</t>
    </rPh>
    <rPh sb="13" eb="15">
      <t>ジドウ</t>
    </rPh>
    <rPh sb="15" eb="17">
      <t>ニュウリョク</t>
    </rPh>
    <phoneticPr fontId="1"/>
  </si>
  <si>
    <t>A15以上クラス</t>
    <rPh sb="3" eb="5">
      <t>イジョウ</t>
    </rPh>
    <phoneticPr fontId="1"/>
  </si>
  <si>
    <t>緊急時連絡先電話番号</t>
    <rPh sb="0" eb="3">
      <t>キンキュウジ</t>
    </rPh>
    <rPh sb="3" eb="6">
      <t>レンラクサキ</t>
    </rPh>
    <rPh sb="6" eb="10">
      <t>デンワバンゴウ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</si>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</sst>
</file>

<file path=xl/styles.xml><?xml version="1.0" encoding="utf-8"?>
<styleSheet xmlns="http://schemas.openxmlformats.org/spreadsheetml/2006/main">
  <numFmts count="4">
    <numFmt numFmtId="5" formatCode="&quot;¥&quot;#,##0;&quot;¥&quot;\-#,##0"/>
    <numFmt numFmtId="42" formatCode="_ &quot;¥&quot;* #,##0_ ;_ &quot;¥&quot;* \-#,##0_ ;_ &quot;¥&quot;* &quot;-&quot;_ ;_ @_ "/>
    <numFmt numFmtId="176" formatCode="0_ "/>
    <numFmt numFmtId="177" formatCode="0_);[Red]\(0\)"/>
  </numFmts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</fills>
  <borders count="3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14" fontId="2" fillId="0" borderId="4" xfId="0" applyNumberFormat="1" applyFont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4" xfId="0" applyFont="1" applyFill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14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top"/>
    </xf>
    <xf numFmtId="176" fontId="2" fillId="3" borderId="4" xfId="0" applyNumberFormat="1" applyFont="1" applyFill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5" borderId="0" xfId="0" applyFont="1" applyFill="1" applyBorder="1" applyAlignment="1">
      <alignment horizontal="center"/>
    </xf>
    <xf numFmtId="177" fontId="2" fillId="5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0" borderId="0" xfId="0" applyFont="1" applyBorder="1" applyAlignment="1"/>
    <xf numFmtId="0" fontId="2" fillId="6" borderId="4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7" fillId="7" borderId="4" xfId="0" applyFont="1" applyFill="1" applyBorder="1" applyAlignment="1">
      <alignment vertical="center"/>
    </xf>
    <xf numFmtId="0" fontId="2" fillId="7" borderId="4" xfId="0" applyFont="1" applyFill="1" applyBorder="1" applyAlignment="1">
      <alignment vertical="top"/>
    </xf>
    <xf numFmtId="176" fontId="2" fillId="8" borderId="4" xfId="0" applyNumberFormat="1" applyFont="1" applyFill="1" applyBorder="1" applyAlignment="1">
      <alignment vertical="top"/>
    </xf>
    <xf numFmtId="0" fontId="3" fillId="0" borderId="0" xfId="0" applyFont="1" applyBorder="1" applyAlignment="1"/>
    <xf numFmtId="0" fontId="9" fillId="0" borderId="1" xfId="0" applyFont="1" applyBorder="1" applyAlignment="1">
      <alignment vertical="top"/>
    </xf>
    <xf numFmtId="0" fontId="10" fillId="7" borderId="4" xfId="0" applyFont="1" applyFill="1" applyBorder="1" applyAlignment="1">
      <alignment vertical="top"/>
    </xf>
    <xf numFmtId="0" fontId="2" fillId="7" borderId="4" xfId="0" applyFont="1" applyFill="1" applyBorder="1" applyAlignment="1" applyProtection="1">
      <alignment vertical="top"/>
      <protection hidden="1"/>
    </xf>
    <xf numFmtId="0" fontId="2" fillId="7" borderId="3" xfId="0" applyFont="1" applyFill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176" fontId="2" fillId="7" borderId="4" xfId="0" applyNumberFormat="1" applyFont="1" applyFill="1" applyBorder="1" applyAlignment="1">
      <alignment vertical="top"/>
    </xf>
    <xf numFmtId="0" fontId="2" fillId="7" borderId="16" xfId="0" applyFont="1" applyFill="1" applyBorder="1" applyAlignment="1">
      <alignment vertical="top"/>
    </xf>
    <xf numFmtId="0" fontId="12" fillId="7" borderId="3" xfId="0" applyFont="1" applyFill="1" applyBorder="1" applyAlignment="1">
      <alignment vertical="center"/>
    </xf>
    <xf numFmtId="176" fontId="3" fillId="7" borderId="4" xfId="0" applyNumberFormat="1" applyFont="1" applyFill="1" applyBorder="1" applyAlignment="1">
      <alignment vertical="top"/>
    </xf>
    <xf numFmtId="42" fontId="11" fillId="7" borderId="4" xfId="0" applyNumberFormat="1" applyFont="1" applyFill="1" applyBorder="1" applyAlignment="1">
      <alignment vertical="center"/>
    </xf>
    <xf numFmtId="0" fontId="0" fillId="9" borderId="4" xfId="0" applyFill="1" applyBorder="1"/>
    <xf numFmtId="0" fontId="0" fillId="10" borderId="4" xfId="0" applyFill="1" applyBorder="1"/>
    <xf numFmtId="5" fontId="0" fillId="10" borderId="4" xfId="0" applyNumberFormat="1" applyFill="1" applyBorder="1"/>
    <xf numFmtId="0" fontId="0" fillId="11" borderId="4" xfId="0" applyFill="1" applyBorder="1"/>
    <xf numFmtId="5" fontId="0" fillId="11" borderId="4" xfId="0" applyNumberFormat="1" applyFill="1" applyBorder="1"/>
    <xf numFmtId="0" fontId="0" fillId="11" borderId="4" xfId="0" applyFill="1" applyBorder="1" applyAlignment="1">
      <alignment vertical="center"/>
    </xf>
    <xf numFmtId="0" fontId="14" fillId="11" borderId="4" xfId="0" applyFont="1" applyFill="1" applyBorder="1" applyAlignment="1">
      <alignment vertical="center" wrapText="1"/>
    </xf>
    <xf numFmtId="5" fontId="0" fillId="11" borderId="4" xfId="0" applyNumberFormat="1" applyFill="1" applyBorder="1" applyAlignment="1">
      <alignment vertical="center"/>
    </xf>
    <xf numFmtId="0" fontId="8" fillId="0" borderId="1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2" fillId="0" borderId="16" xfId="0" applyFont="1" applyFill="1" applyBorder="1" applyAlignment="1">
      <alignment vertical="top"/>
    </xf>
    <xf numFmtId="0" fontId="3" fillId="12" borderId="1" xfId="0" applyFont="1" applyFill="1" applyBorder="1" applyAlignment="1">
      <alignment vertical="top"/>
    </xf>
    <xf numFmtId="0" fontId="2" fillId="12" borderId="1" xfId="0" applyFont="1" applyFill="1" applyBorder="1" applyAlignment="1">
      <alignment vertical="top"/>
    </xf>
    <xf numFmtId="0" fontId="2" fillId="0" borderId="17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42" fontId="11" fillId="7" borderId="32" xfId="0" applyNumberFormat="1" applyFont="1" applyFill="1" applyBorder="1" applyAlignment="1">
      <alignment horizontal="center" vertical="center"/>
    </xf>
    <xf numFmtId="42" fontId="11" fillId="7" borderId="29" xfId="0" applyNumberFormat="1" applyFont="1" applyFill="1" applyBorder="1" applyAlignment="1">
      <alignment horizontal="center" vertical="center"/>
    </xf>
    <xf numFmtId="56" fontId="2" fillId="0" borderId="12" xfId="0" applyNumberFormat="1" applyFont="1" applyBorder="1" applyAlignment="1">
      <alignment horizontal="center" vertical="top"/>
    </xf>
    <xf numFmtId="0" fontId="5" fillId="7" borderId="30" xfId="0" applyFont="1" applyFill="1" applyBorder="1" applyAlignment="1">
      <alignment vertical="center"/>
    </xf>
    <xf numFmtId="0" fontId="5" fillId="7" borderId="29" xfId="0" applyFont="1" applyFill="1" applyBorder="1" applyAlignment="1">
      <alignment vertical="center"/>
    </xf>
    <xf numFmtId="0" fontId="2" fillId="0" borderId="17" xfId="0" applyFont="1" applyBorder="1" applyAlignment="1">
      <alignment horizontal="center" vertical="top"/>
    </xf>
    <xf numFmtId="42" fontId="11" fillId="7" borderId="28" xfId="0" applyNumberFormat="1" applyFont="1" applyFill="1" applyBorder="1" applyAlignment="1">
      <alignment vertical="center"/>
    </xf>
    <xf numFmtId="42" fontId="11" fillId="7" borderId="29" xfId="0" applyNumberFormat="1" applyFont="1" applyFill="1" applyBorder="1" applyAlignment="1">
      <alignment vertical="center"/>
    </xf>
    <xf numFmtId="0" fontId="2" fillId="0" borderId="31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5" fillId="0" borderId="6" xfId="1" applyBorder="1" applyAlignment="1">
      <alignment horizontal="center" vertical="top"/>
    </xf>
    <xf numFmtId="0" fontId="13" fillId="0" borderId="28" xfId="0" applyFont="1" applyBorder="1" applyAlignment="1">
      <alignment vertical="top"/>
    </xf>
    <xf numFmtId="0" fontId="13" fillId="0" borderId="29" xfId="0" applyFont="1" applyBorder="1" applyAlignment="1">
      <alignment vertical="top"/>
    </xf>
    <xf numFmtId="0" fontId="2" fillId="3" borderId="18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6" fillId="0" borderId="22" xfId="0" applyFont="1" applyFill="1" applyBorder="1" applyAlignment="1">
      <alignment horizontal="center" wrapText="1"/>
    </xf>
    <xf numFmtId="0" fontId="6" fillId="0" borderId="23" xfId="0" applyFont="1" applyBorder="1" applyAlignment="1">
      <alignment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1"/>
  <sheetViews>
    <sheetView showGridLines="0" tabSelected="1" topLeftCell="C1" workbookViewId="0">
      <selection activeCell="J7" sqref="J7"/>
    </sheetView>
  </sheetViews>
  <sheetFormatPr defaultRowHeight="11.25"/>
  <cols>
    <col min="1" max="1" width="13.25" style="1" customWidth="1"/>
    <col min="2" max="2" width="17.375" style="1" customWidth="1"/>
    <col min="3" max="3" width="4.875" style="1" customWidth="1"/>
    <col min="4" max="4" width="9.75" style="1" customWidth="1"/>
    <col min="5" max="5" width="8.25" style="1" customWidth="1"/>
    <col min="6" max="6" width="13.625" style="1" customWidth="1"/>
    <col min="7" max="7" width="12.375" style="1" customWidth="1"/>
    <col min="8" max="8" width="8.875" style="1" customWidth="1"/>
    <col min="9" max="9" width="21.875" style="1" customWidth="1"/>
    <col min="10" max="10" width="11.5" style="1" customWidth="1"/>
    <col min="11" max="11" width="9" style="1"/>
    <col min="12" max="12" width="8.375" style="1" customWidth="1"/>
    <col min="13" max="13" width="6.625" style="1" customWidth="1"/>
    <col min="14" max="14" width="9.5" style="1" customWidth="1"/>
    <col min="15" max="15" width="8.625" style="1" hidden="1" customWidth="1"/>
    <col min="16" max="16" width="7.875" style="1" hidden="1" customWidth="1"/>
    <col min="17" max="18" width="9.5" style="1" hidden="1" customWidth="1"/>
    <col min="19" max="19" width="3.875" style="1" hidden="1" customWidth="1"/>
    <col min="20" max="20" width="5.875" style="1" hidden="1" customWidth="1"/>
    <col min="21" max="21" width="4.125" style="1" hidden="1" customWidth="1"/>
    <col min="22" max="22" width="5.625" style="1" hidden="1" customWidth="1"/>
    <col min="23" max="24" width="5.125" style="1" hidden="1" customWidth="1"/>
    <col min="25" max="25" width="4.25" style="1" hidden="1" customWidth="1"/>
    <col min="26" max="26" width="5.25" style="1" hidden="1" customWidth="1"/>
    <col min="27" max="27" width="9.125" style="1" customWidth="1"/>
    <col min="28" max="28" width="8.625" style="1" customWidth="1"/>
    <col min="29" max="29" width="12.5" style="1" customWidth="1"/>
    <col min="30" max="30" width="25.25" style="1" customWidth="1"/>
    <col min="31" max="16384" width="9" style="1"/>
  </cols>
  <sheetData>
    <row r="1" spans="1:31" ht="14.25">
      <c r="A1" s="3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9" t="s">
        <v>66</v>
      </c>
      <c r="M1" s="41"/>
      <c r="N1" s="41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17"/>
    </row>
    <row r="2" spans="1:31" ht="12" thickBot="1">
      <c r="A2" s="4"/>
      <c r="B2" s="9"/>
      <c r="C2" s="4"/>
      <c r="D2" s="9"/>
      <c r="E2" s="9"/>
      <c r="F2" s="9"/>
      <c r="G2" s="9"/>
      <c r="H2" s="9"/>
      <c r="I2" s="9"/>
      <c r="J2" s="9"/>
      <c r="K2" s="4"/>
      <c r="L2" s="4"/>
      <c r="M2" s="4"/>
      <c r="N2" s="18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20"/>
      <c r="AB2" s="20"/>
      <c r="AC2" s="20"/>
      <c r="AD2" s="2"/>
    </row>
    <row r="3" spans="1:31">
      <c r="A3" s="83" t="s">
        <v>14</v>
      </c>
      <c r="B3" s="65" t="s">
        <v>15</v>
      </c>
      <c r="C3" s="79" t="s">
        <v>31</v>
      </c>
      <c r="D3" s="67"/>
      <c r="E3" s="79" t="s">
        <v>30</v>
      </c>
      <c r="F3" s="67"/>
      <c r="G3" s="66" t="s">
        <v>69</v>
      </c>
      <c r="H3" s="67"/>
      <c r="I3" s="72" t="s">
        <v>68</v>
      </c>
      <c r="J3" s="73"/>
      <c r="K3" s="66" t="s">
        <v>32</v>
      </c>
      <c r="L3" s="67"/>
      <c r="M3" s="66" t="s">
        <v>33</v>
      </c>
      <c r="N3" s="67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66" t="s">
        <v>34</v>
      </c>
      <c r="AB3" s="67"/>
      <c r="AC3" s="20"/>
      <c r="AD3" s="2"/>
    </row>
    <row r="4" spans="1:31" ht="23.25" customHeight="1" thickBot="1">
      <c r="A4" s="84"/>
      <c r="B4" s="11"/>
      <c r="C4" s="86"/>
      <c r="D4" s="87"/>
      <c r="E4" s="85"/>
      <c r="F4" s="69"/>
      <c r="G4" s="68"/>
      <c r="H4" s="69"/>
      <c r="I4" s="70"/>
      <c r="J4" s="71"/>
      <c r="K4" s="68"/>
      <c r="L4" s="69"/>
      <c r="M4" s="76"/>
      <c r="N4" s="6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74">
        <f>AC21+D27</f>
        <v>0</v>
      </c>
      <c r="AB4" s="75"/>
      <c r="AC4" s="20"/>
      <c r="AD4" s="2"/>
    </row>
    <row r="5" spans="1:31" ht="27" customHeight="1">
      <c r="A5" s="37" t="s">
        <v>42</v>
      </c>
      <c r="B5" s="9"/>
      <c r="C5" s="10"/>
      <c r="D5" s="12" t="s">
        <v>16</v>
      </c>
      <c r="E5" s="26" t="s">
        <v>27</v>
      </c>
      <c r="F5" s="12" t="s">
        <v>18</v>
      </c>
      <c r="G5" s="30" t="s">
        <v>35</v>
      </c>
      <c r="H5" s="9"/>
      <c r="I5" s="9"/>
      <c r="J5" s="9"/>
      <c r="K5" s="14"/>
      <c r="L5" s="4"/>
      <c r="M5" s="92" t="s">
        <v>38</v>
      </c>
      <c r="N5" s="93"/>
      <c r="O5" s="21">
        <v>43556</v>
      </c>
      <c r="P5" s="21"/>
      <c r="Q5" s="22"/>
      <c r="R5" s="22"/>
      <c r="S5" s="22"/>
      <c r="T5" s="22"/>
      <c r="U5" s="22"/>
      <c r="V5" s="22"/>
      <c r="W5" s="22"/>
      <c r="X5" s="22"/>
      <c r="Y5" s="22"/>
      <c r="Z5" s="22"/>
      <c r="AA5" s="90" t="s">
        <v>24</v>
      </c>
      <c r="AB5" s="90"/>
      <c r="AC5" s="91"/>
      <c r="AD5" s="24"/>
    </row>
    <row r="6" spans="1:31" ht="22.5">
      <c r="A6" s="7" t="s">
        <v>0</v>
      </c>
      <c r="B6" s="8" t="s">
        <v>37</v>
      </c>
      <c r="C6" s="7" t="s">
        <v>1</v>
      </c>
      <c r="D6" s="28" t="s">
        <v>13</v>
      </c>
      <c r="E6" s="29" t="s">
        <v>17</v>
      </c>
      <c r="F6" s="28" t="s">
        <v>2</v>
      </c>
      <c r="G6" s="8" t="s">
        <v>3</v>
      </c>
      <c r="H6" s="7" t="s">
        <v>4</v>
      </c>
      <c r="I6" s="7" t="s">
        <v>5</v>
      </c>
      <c r="J6" s="7" t="s">
        <v>9</v>
      </c>
      <c r="K6" s="8" t="s">
        <v>29</v>
      </c>
      <c r="L6" s="8" t="s">
        <v>7</v>
      </c>
      <c r="M6" s="8" t="s">
        <v>8</v>
      </c>
      <c r="N6" s="31" t="s">
        <v>10</v>
      </c>
      <c r="O6" s="13" t="s">
        <v>17</v>
      </c>
      <c r="P6" s="13" t="s">
        <v>23</v>
      </c>
      <c r="Q6" s="13" t="s">
        <v>21</v>
      </c>
      <c r="R6" s="13" t="s">
        <v>22</v>
      </c>
      <c r="S6" s="88" t="s">
        <v>19</v>
      </c>
      <c r="T6" s="89"/>
      <c r="U6" s="88" t="s">
        <v>20</v>
      </c>
      <c r="V6" s="89"/>
      <c r="W6" s="88" t="s">
        <v>28</v>
      </c>
      <c r="X6" s="89"/>
      <c r="Y6" s="88" t="s">
        <v>25</v>
      </c>
      <c r="Z6" s="89"/>
      <c r="AA6" s="15" t="s">
        <v>11</v>
      </c>
      <c r="AB6" s="15" t="s">
        <v>12</v>
      </c>
      <c r="AC6" s="16" t="s">
        <v>6</v>
      </c>
      <c r="AD6" s="5" t="s">
        <v>26</v>
      </c>
      <c r="AE6" s="2"/>
    </row>
    <row r="7" spans="1:31" ht="14.25">
      <c r="A7" s="5"/>
      <c r="B7" s="39">
        <f>B4</f>
        <v>0</v>
      </c>
      <c r="C7" s="5"/>
      <c r="D7" s="6">
        <v>1</v>
      </c>
      <c r="E7" s="27">
        <f>DATEDIF(D7,$O$5,"Y")</f>
        <v>119</v>
      </c>
      <c r="F7" s="5"/>
      <c r="G7" s="40">
        <f>C4</f>
        <v>0</v>
      </c>
      <c r="H7" s="5"/>
      <c r="I7" s="5"/>
      <c r="J7" s="35">
        <f>G4</f>
        <v>0</v>
      </c>
      <c r="K7" s="5"/>
      <c r="L7" s="5"/>
      <c r="M7" s="5"/>
      <c r="N7" s="36"/>
      <c r="O7" s="23">
        <f>DATEDIF(D7,$O$5,"Y")</f>
        <v>119</v>
      </c>
      <c r="P7" s="23" t="e">
        <f>IF(#REF!="",RIGHT(K7,1),RIGHT(#REF!,1))</f>
        <v>#REF!</v>
      </c>
      <c r="Q7" s="23">
        <f>IF(K7="",0,VLOOKUP(K7,#REF!,2,FALSE))</f>
        <v>0</v>
      </c>
      <c r="R7" s="23" t="e">
        <f>IF(#REF!="",0,VLOOKUP(#REF!,#REF!,2,FALSE))</f>
        <v>#REF!</v>
      </c>
      <c r="S7" s="23" t="e">
        <f>IF(P7="E",1,0)</f>
        <v>#REF!</v>
      </c>
      <c r="T7" s="23">
        <f>IF(O7&gt;=24,0,IF(O7&lt;=18,2500,1500))</f>
        <v>0</v>
      </c>
      <c r="U7" s="23" t="e">
        <f>IF(P7="A",1,0)</f>
        <v>#REF!</v>
      </c>
      <c r="V7" s="23">
        <f>IF(O7&gt;=24,0,IF(O7&lt;=18,2200,1500))</f>
        <v>0</v>
      </c>
      <c r="W7" s="23" t="e">
        <f>IF(P7="C",1,IF(P7="B",1,0))</f>
        <v>#REF!</v>
      </c>
      <c r="X7" s="23">
        <f>IF(O7&gt;=20,0,1000)</f>
        <v>0</v>
      </c>
      <c r="Y7" s="23" t="e">
        <f>IF(P7="S",1,0)</f>
        <v>#REF!</v>
      </c>
      <c r="Z7" s="23">
        <f>IF(O7&gt;=24,0,IF(O7&lt;=18,2200,1500))</f>
        <v>0</v>
      </c>
      <c r="AA7" s="47">
        <f>IF(L7="郵送",300,0)</f>
        <v>0</v>
      </c>
      <c r="AB7" s="47">
        <f>IF(M7="郵送",300,0)</f>
        <v>0</v>
      </c>
      <c r="AC7" s="50">
        <f>SUM(N7+AA7+AB7)</f>
        <v>0</v>
      </c>
      <c r="AD7" s="5"/>
      <c r="AE7" s="2"/>
    </row>
    <row r="8" spans="1:31" ht="14.25">
      <c r="A8" s="5"/>
      <c r="B8" s="5"/>
      <c r="C8" s="5"/>
      <c r="D8" s="6">
        <v>1</v>
      </c>
      <c r="E8" s="27">
        <f t="shared" ref="E8:E18" si="0">DATEDIF(D8,$O$5,"Y")</f>
        <v>119</v>
      </c>
      <c r="F8" s="5"/>
      <c r="G8" s="35">
        <f>C4</f>
        <v>0</v>
      </c>
      <c r="H8" s="5"/>
      <c r="I8" s="5"/>
      <c r="J8" s="5"/>
      <c r="K8" s="5"/>
      <c r="L8" s="5"/>
      <c r="M8" s="5"/>
      <c r="N8" s="36"/>
      <c r="O8" s="23">
        <f t="shared" ref="O8:O20" si="1">DATEDIF(D8,$O$5,"Y")</f>
        <v>119</v>
      </c>
      <c r="P8" s="23" t="e">
        <f>IF(#REF!="",RIGHT(K8,1),RIGHT(#REF!,1))</f>
        <v>#REF!</v>
      </c>
      <c r="Q8" s="23">
        <f>IF(K8="",0,VLOOKUP(K8,#REF!,2,FALSE))</f>
        <v>0</v>
      </c>
      <c r="R8" s="23" t="e">
        <f>IF(#REF!="",0,VLOOKUP(#REF!,#REF!,2,FALSE))</f>
        <v>#REF!</v>
      </c>
      <c r="S8" s="23" t="e">
        <f t="shared" ref="S8:S20" si="2">IF(P8="E",1,0)</f>
        <v>#REF!</v>
      </c>
      <c r="T8" s="23">
        <f t="shared" ref="T8:T20" si="3">IF(O8&gt;=24,0,IF(O8&lt;=18,2500,1500))</f>
        <v>0</v>
      </c>
      <c r="U8" s="23" t="e">
        <f t="shared" ref="U8:U20" si="4">IF(P8="A",1,0)</f>
        <v>#REF!</v>
      </c>
      <c r="V8" s="23">
        <f t="shared" ref="V8:V20" si="5">IF(O8&gt;=24,0,IF(O8&lt;=18,2200,1500))</f>
        <v>0</v>
      </c>
      <c r="W8" s="23" t="e">
        <f t="shared" ref="W8:W20" si="6">IF(P8="C",1,IF(P8="B",1,0))</f>
        <v>#REF!</v>
      </c>
      <c r="X8" s="23">
        <f t="shared" ref="X8:X20" si="7">IF(O8&gt;=20,0,1000)</f>
        <v>0</v>
      </c>
      <c r="Y8" s="23" t="e">
        <f t="shared" ref="Y8:Y20" si="8">IF(P8="S",1,0)</f>
        <v>#REF!</v>
      </c>
      <c r="Z8" s="23">
        <f t="shared" ref="Z8:Z20" si="9">IF(O8&gt;=24,0,IF(O8&lt;=18,2200,1500))</f>
        <v>0</v>
      </c>
      <c r="AA8" s="47">
        <f t="shared" ref="AA8:AA20" si="10">IF(L8="郵送",300,0)</f>
        <v>0</v>
      </c>
      <c r="AB8" s="47">
        <f t="shared" ref="AB8:AB20" si="11">IF(M8="郵送",300,0)</f>
        <v>0</v>
      </c>
      <c r="AC8" s="50">
        <f t="shared" ref="AC8:AC20" si="12">SUM(N8+AA8+AB8)</f>
        <v>0</v>
      </c>
      <c r="AD8" s="5"/>
      <c r="AE8" s="2"/>
    </row>
    <row r="9" spans="1:31" ht="14.25">
      <c r="A9" s="5"/>
      <c r="B9" s="5"/>
      <c r="C9" s="5"/>
      <c r="D9" s="6">
        <v>1</v>
      </c>
      <c r="E9" s="27">
        <f t="shared" si="0"/>
        <v>119</v>
      </c>
      <c r="F9" s="5"/>
      <c r="G9" s="35">
        <f>C4</f>
        <v>0</v>
      </c>
      <c r="H9" s="5"/>
      <c r="I9" s="5"/>
      <c r="J9" s="5"/>
      <c r="K9" s="5"/>
      <c r="L9" s="5"/>
      <c r="M9" s="5"/>
      <c r="N9" s="36"/>
      <c r="O9" s="23">
        <f t="shared" si="1"/>
        <v>119</v>
      </c>
      <c r="P9" s="23" t="e">
        <f>IF(#REF!="",RIGHT(K9,1),RIGHT(#REF!,1))</f>
        <v>#REF!</v>
      </c>
      <c r="Q9" s="23">
        <f>IF(K9="",0,VLOOKUP(K9,#REF!,2,FALSE))</f>
        <v>0</v>
      </c>
      <c r="R9" s="23" t="e">
        <f>IF(#REF!="",0,VLOOKUP(#REF!,#REF!,2,FALSE))</f>
        <v>#REF!</v>
      </c>
      <c r="S9" s="23" t="e">
        <f t="shared" si="2"/>
        <v>#REF!</v>
      </c>
      <c r="T9" s="23">
        <f t="shared" si="3"/>
        <v>0</v>
      </c>
      <c r="U9" s="23" t="e">
        <f t="shared" si="4"/>
        <v>#REF!</v>
      </c>
      <c r="V9" s="23">
        <f t="shared" si="5"/>
        <v>0</v>
      </c>
      <c r="W9" s="23" t="e">
        <f t="shared" si="6"/>
        <v>#REF!</v>
      </c>
      <c r="X9" s="23">
        <f t="shared" si="7"/>
        <v>0</v>
      </c>
      <c r="Y9" s="23" t="e">
        <f t="shared" si="8"/>
        <v>#REF!</v>
      </c>
      <c r="Z9" s="23">
        <f t="shared" si="9"/>
        <v>0</v>
      </c>
      <c r="AA9" s="47">
        <f t="shared" si="10"/>
        <v>0</v>
      </c>
      <c r="AB9" s="47">
        <f t="shared" si="11"/>
        <v>0</v>
      </c>
      <c r="AC9" s="50">
        <f t="shared" si="12"/>
        <v>0</v>
      </c>
      <c r="AD9" s="5"/>
      <c r="AE9" s="2"/>
    </row>
    <row r="10" spans="1:31" ht="14.25">
      <c r="A10" s="5"/>
      <c r="B10" s="5"/>
      <c r="C10" s="5"/>
      <c r="D10" s="6">
        <v>1</v>
      </c>
      <c r="E10" s="27">
        <f t="shared" si="0"/>
        <v>119</v>
      </c>
      <c r="F10" s="5"/>
      <c r="G10" s="35">
        <f>C4</f>
        <v>0</v>
      </c>
      <c r="H10" s="5"/>
      <c r="I10" s="5"/>
      <c r="J10" s="5"/>
      <c r="K10" s="5"/>
      <c r="L10" s="5"/>
      <c r="M10" s="5"/>
      <c r="N10" s="36"/>
      <c r="O10" s="23">
        <f t="shared" si="1"/>
        <v>119</v>
      </c>
      <c r="P10" s="23" t="e">
        <f>IF(#REF!="",RIGHT(K10,1),RIGHT(#REF!,1))</f>
        <v>#REF!</v>
      </c>
      <c r="Q10" s="23">
        <f>IF(K10="",0,VLOOKUP(K10,#REF!,2,FALSE))</f>
        <v>0</v>
      </c>
      <c r="R10" s="23" t="e">
        <f>IF(#REF!="",0,VLOOKUP(#REF!,#REF!,2,FALSE))</f>
        <v>#REF!</v>
      </c>
      <c r="S10" s="23" t="e">
        <f t="shared" si="2"/>
        <v>#REF!</v>
      </c>
      <c r="T10" s="23">
        <f t="shared" si="3"/>
        <v>0</v>
      </c>
      <c r="U10" s="23" t="e">
        <f t="shared" si="4"/>
        <v>#REF!</v>
      </c>
      <c r="V10" s="23">
        <f t="shared" si="5"/>
        <v>0</v>
      </c>
      <c r="W10" s="23" t="e">
        <f t="shared" si="6"/>
        <v>#REF!</v>
      </c>
      <c r="X10" s="23">
        <f t="shared" si="7"/>
        <v>0</v>
      </c>
      <c r="Y10" s="23" t="e">
        <f t="shared" si="8"/>
        <v>#REF!</v>
      </c>
      <c r="Z10" s="23">
        <f t="shared" si="9"/>
        <v>0</v>
      </c>
      <c r="AA10" s="47">
        <f t="shared" si="10"/>
        <v>0</v>
      </c>
      <c r="AB10" s="47">
        <f t="shared" si="11"/>
        <v>0</v>
      </c>
      <c r="AC10" s="50">
        <f t="shared" si="12"/>
        <v>0</v>
      </c>
      <c r="AD10" s="5"/>
      <c r="AE10" s="2"/>
    </row>
    <row r="11" spans="1:31" ht="14.25">
      <c r="A11" s="5"/>
      <c r="B11" s="5"/>
      <c r="C11" s="5"/>
      <c r="D11" s="6">
        <v>0</v>
      </c>
      <c r="E11" s="27">
        <f t="shared" si="0"/>
        <v>119</v>
      </c>
      <c r="F11" s="5"/>
      <c r="G11" s="35">
        <f>C4</f>
        <v>0</v>
      </c>
      <c r="H11" s="5"/>
      <c r="I11" s="5"/>
      <c r="J11" s="5"/>
      <c r="K11" s="5"/>
      <c r="L11" s="5"/>
      <c r="M11" s="5"/>
      <c r="N11" s="36"/>
      <c r="O11" s="23">
        <f>DATEDIF(D11,$O$5,"Y")</f>
        <v>119</v>
      </c>
      <c r="P11" s="23" t="e">
        <f>IF(#REF!="",RIGHT(K11,1),RIGHT(#REF!,1))</f>
        <v>#REF!</v>
      </c>
      <c r="Q11" s="23">
        <f>IF(K11="",0,VLOOKUP(K11,#REF!,2,FALSE))</f>
        <v>0</v>
      </c>
      <c r="R11" s="23" t="e">
        <f>IF(#REF!="",0,VLOOKUP(#REF!,#REF!,2,FALSE))</f>
        <v>#REF!</v>
      </c>
      <c r="S11" s="23" t="e">
        <f>IF(P11="E",1,0)</f>
        <v>#REF!</v>
      </c>
      <c r="T11" s="23">
        <f>IF(O11&gt;=24,0,IF(O11&lt;=18,2500,1500))</f>
        <v>0</v>
      </c>
      <c r="U11" s="23" t="e">
        <f>IF(P11="A",1,0)</f>
        <v>#REF!</v>
      </c>
      <c r="V11" s="23">
        <f>IF(O11&gt;=24,0,IF(O11&lt;=18,2200,1500))</f>
        <v>0</v>
      </c>
      <c r="W11" s="23" t="e">
        <f>IF(P11="C",1,IF(P11="B",1,0))</f>
        <v>#REF!</v>
      </c>
      <c r="X11" s="23">
        <f>IF(O11&gt;=20,0,1000)</f>
        <v>0</v>
      </c>
      <c r="Y11" s="23" t="e">
        <f>IF(P11="S",1,0)</f>
        <v>#REF!</v>
      </c>
      <c r="Z11" s="23">
        <f>IF(O11&gt;=24,0,IF(O11&lt;=18,2200,1500))</f>
        <v>0</v>
      </c>
      <c r="AA11" s="47">
        <f>IF(L11="郵送",300,0)</f>
        <v>0</v>
      </c>
      <c r="AB11" s="47">
        <f>IF(M11="郵送",300,0)</f>
        <v>0</v>
      </c>
      <c r="AC11" s="50">
        <f>SUM(N11+AA11+AB11)</f>
        <v>0</v>
      </c>
      <c r="AD11" s="5"/>
      <c r="AE11" s="2"/>
    </row>
    <row r="12" spans="1:31" ht="14.25">
      <c r="A12" s="5"/>
      <c r="B12" s="5"/>
      <c r="C12" s="5"/>
      <c r="D12" s="6">
        <v>1</v>
      </c>
      <c r="E12" s="27">
        <f t="shared" si="0"/>
        <v>119</v>
      </c>
      <c r="F12" s="5"/>
      <c r="G12" s="35">
        <f>C4</f>
        <v>0</v>
      </c>
      <c r="H12" s="5"/>
      <c r="I12" s="5"/>
      <c r="J12" s="5"/>
      <c r="K12" s="5"/>
      <c r="L12" s="5"/>
      <c r="M12" s="5"/>
      <c r="N12" s="36"/>
      <c r="O12" s="23">
        <f t="shared" si="1"/>
        <v>119</v>
      </c>
      <c r="P12" s="23" t="e">
        <f>IF(#REF!="",RIGHT(K12,1),RIGHT(#REF!,1))</f>
        <v>#REF!</v>
      </c>
      <c r="Q12" s="23">
        <f>IF(K12="",0,VLOOKUP(K12,#REF!,2,FALSE))</f>
        <v>0</v>
      </c>
      <c r="R12" s="23" t="e">
        <f>IF(#REF!="",0,VLOOKUP(#REF!,#REF!,2,FALSE))</f>
        <v>#REF!</v>
      </c>
      <c r="S12" s="23" t="e">
        <f t="shared" si="2"/>
        <v>#REF!</v>
      </c>
      <c r="T12" s="23">
        <f t="shared" si="3"/>
        <v>0</v>
      </c>
      <c r="U12" s="23" t="e">
        <f t="shared" si="4"/>
        <v>#REF!</v>
      </c>
      <c r="V12" s="23">
        <f t="shared" si="5"/>
        <v>0</v>
      </c>
      <c r="W12" s="23" t="e">
        <f t="shared" si="6"/>
        <v>#REF!</v>
      </c>
      <c r="X12" s="23">
        <f t="shared" si="7"/>
        <v>0</v>
      </c>
      <c r="Y12" s="23" t="e">
        <f t="shared" si="8"/>
        <v>#REF!</v>
      </c>
      <c r="Z12" s="23">
        <f t="shared" si="9"/>
        <v>0</v>
      </c>
      <c r="AA12" s="47">
        <f t="shared" si="10"/>
        <v>0</v>
      </c>
      <c r="AB12" s="47">
        <f t="shared" si="11"/>
        <v>0</v>
      </c>
      <c r="AC12" s="50">
        <f t="shared" si="12"/>
        <v>0</v>
      </c>
      <c r="AD12" s="5"/>
      <c r="AE12" s="2"/>
    </row>
    <row r="13" spans="1:31" ht="14.25">
      <c r="A13" s="5"/>
      <c r="B13" s="5"/>
      <c r="C13" s="5"/>
      <c r="D13" s="6">
        <v>1</v>
      </c>
      <c r="E13" s="27">
        <f t="shared" si="0"/>
        <v>119</v>
      </c>
      <c r="F13" s="5"/>
      <c r="G13" s="35">
        <f>C4</f>
        <v>0</v>
      </c>
      <c r="H13" s="5"/>
      <c r="I13" s="5"/>
      <c r="J13" s="5"/>
      <c r="K13" s="5"/>
      <c r="L13" s="5"/>
      <c r="M13" s="5"/>
      <c r="N13" s="36"/>
      <c r="O13" s="23">
        <f t="shared" si="1"/>
        <v>119</v>
      </c>
      <c r="P13" s="23" t="e">
        <f>IF(#REF!="",RIGHT(K13,1),RIGHT(#REF!,1))</f>
        <v>#REF!</v>
      </c>
      <c r="Q13" s="23">
        <f>IF(K13="",0,VLOOKUP(K13,#REF!,2,FALSE))</f>
        <v>0</v>
      </c>
      <c r="R13" s="23" t="e">
        <f>IF(#REF!="",0,VLOOKUP(#REF!,#REF!,2,FALSE))</f>
        <v>#REF!</v>
      </c>
      <c r="S13" s="23" t="e">
        <f t="shared" si="2"/>
        <v>#REF!</v>
      </c>
      <c r="T13" s="23">
        <f t="shared" si="3"/>
        <v>0</v>
      </c>
      <c r="U13" s="23" t="e">
        <f t="shared" si="4"/>
        <v>#REF!</v>
      </c>
      <c r="V13" s="23">
        <f t="shared" si="5"/>
        <v>0</v>
      </c>
      <c r="W13" s="23" t="e">
        <f t="shared" si="6"/>
        <v>#REF!</v>
      </c>
      <c r="X13" s="23">
        <f t="shared" si="7"/>
        <v>0</v>
      </c>
      <c r="Y13" s="23" t="e">
        <f t="shared" si="8"/>
        <v>#REF!</v>
      </c>
      <c r="Z13" s="23">
        <f t="shared" si="9"/>
        <v>0</v>
      </c>
      <c r="AA13" s="47">
        <f t="shared" si="10"/>
        <v>0</v>
      </c>
      <c r="AB13" s="47">
        <f t="shared" si="11"/>
        <v>0</v>
      </c>
      <c r="AC13" s="50">
        <f t="shared" si="12"/>
        <v>0</v>
      </c>
      <c r="AD13" s="5"/>
      <c r="AE13" s="2"/>
    </row>
    <row r="14" spans="1:31" ht="14.25">
      <c r="A14" s="5"/>
      <c r="B14" s="5"/>
      <c r="C14" s="5"/>
      <c r="D14" s="6">
        <v>1</v>
      </c>
      <c r="E14" s="27">
        <f t="shared" si="0"/>
        <v>119</v>
      </c>
      <c r="F14" s="5"/>
      <c r="G14" s="35">
        <f>C4</f>
        <v>0</v>
      </c>
      <c r="H14" s="5"/>
      <c r="I14" s="5"/>
      <c r="J14" s="5"/>
      <c r="K14" s="5"/>
      <c r="L14" s="5"/>
      <c r="M14" s="5"/>
      <c r="N14" s="36"/>
      <c r="O14" s="23">
        <f t="shared" si="1"/>
        <v>119</v>
      </c>
      <c r="P14" s="23" t="e">
        <f>IF(#REF!="",RIGHT(K14,1),RIGHT(#REF!,1))</f>
        <v>#REF!</v>
      </c>
      <c r="Q14" s="23">
        <f>IF(K14="",0,VLOOKUP(K14,#REF!,2,FALSE))</f>
        <v>0</v>
      </c>
      <c r="R14" s="23" t="e">
        <f>IF(#REF!="",0,VLOOKUP(#REF!,#REF!,2,FALSE))</f>
        <v>#REF!</v>
      </c>
      <c r="S14" s="23" t="e">
        <f t="shared" si="2"/>
        <v>#REF!</v>
      </c>
      <c r="T14" s="23">
        <f t="shared" si="3"/>
        <v>0</v>
      </c>
      <c r="U14" s="23" t="e">
        <f t="shared" si="4"/>
        <v>#REF!</v>
      </c>
      <c r="V14" s="23">
        <f t="shared" si="5"/>
        <v>0</v>
      </c>
      <c r="W14" s="23" t="e">
        <f t="shared" si="6"/>
        <v>#REF!</v>
      </c>
      <c r="X14" s="23">
        <f t="shared" si="7"/>
        <v>0</v>
      </c>
      <c r="Y14" s="23" t="e">
        <f t="shared" si="8"/>
        <v>#REF!</v>
      </c>
      <c r="Z14" s="23">
        <f t="shared" si="9"/>
        <v>0</v>
      </c>
      <c r="AA14" s="47">
        <f t="shared" si="10"/>
        <v>0</v>
      </c>
      <c r="AB14" s="47">
        <f t="shared" si="11"/>
        <v>0</v>
      </c>
      <c r="AC14" s="50">
        <f t="shared" si="12"/>
        <v>0</v>
      </c>
      <c r="AD14" s="5"/>
      <c r="AE14" s="2"/>
    </row>
    <row r="15" spans="1:31" ht="14.25" customHeight="1">
      <c r="A15" s="5"/>
      <c r="B15" s="5"/>
      <c r="C15" s="5"/>
      <c r="D15" s="6">
        <v>1</v>
      </c>
      <c r="E15" s="27">
        <f t="shared" si="0"/>
        <v>119</v>
      </c>
      <c r="F15" s="5"/>
      <c r="G15" s="35">
        <f>C4</f>
        <v>0</v>
      </c>
      <c r="H15" s="5"/>
      <c r="I15" s="5"/>
      <c r="J15" s="5"/>
      <c r="K15" s="5"/>
      <c r="L15" s="5"/>
      <c r="M15" s="5"/>
      <c r="N15" s="36"/>
      <c r="O15" s="23">
        <f t="shared" si="1"/>
        <v>119</v>
      </c>
      <c r="P15" s="23" t="e">
        <f>IF(#REF!="",RIGHT(K15,1),RIGHT(#REF!,1))</f>
        <v>#REF!</v>
      </c>
      <c r="Q15" s="23">
        <f>IF(K15="",0,VLOOKUP(K15,#REF!,2,FALSE))</f>
        <v>0</v>
      </c>
      <c r="R15" s="23" t="e">
        <f>IF(#REF!="",0,VLOOKUP(#REF!,#REF!,2,FALSE))</f>
        <v>#REF!</v>
      </c>
      <c r="S15" s="23" t="e">
        <f t="shared" si="2"/>
        <v>#REF!</v>
      </c>
      <c r="T15" s="23">
        <f t="shared" si="3"/>
        <v>0</v>
      </c>
      <c r="U15" s="23" t="e">
        <f t="shared" si="4"/>
        <v>#REF!</v>
      </c>
      <c r="V15" s="23">
        <f t="shared" si="5"/>
        <v>0</v>
      </c>
      <c r="W15" s="23" t="e">
        <f t="shared" si="6"/>
        <v>#REF!</v>
      </c>
      <c r="X15" s="23">
        <f t="shared" si="7"/>
        <v>0</v>
      </c>
      <c r="Y15" s="23" t="e">
        <f t="shared" si="8"/>
        <v>#REF!</v>
      </c>
      <c r="Z15" s="23">
        <f t="shared" si="9"/>
        <v>0</v>
      </c>
      <c r="AA15" s="47">
        <f t="shared" si="10"/>
        <v>0</v>
      </c>
      <c r="AB15" s="47">
        <f t="shared" si="11"/>
        <v>0</v>
      </c>
      <c r="AC15" s="50">
        <f t="shared" si="12"/>
        <v>0</v>
      </c>
      <c r="AD15" s="5"/>
      <c r="AE15" s="2"/>
    </row>
    <row r="16" spans="1:31" ht="14.25">
      <c r="A16" s="5"/>
      <c r="B16" s="5"/>
      <c r="C16" s="5"/>
      <c r="D16" s="6">
        <v>1</v>
      </c>
      <c r="E16" s="27">
        <f t="shared" si="0"/>
        <v>119</v>
      </c>
      <c r="F16" s="5"/>
      <c r="G16" s="35">
        <f>C4</f>
        <v>0</v>
      </c>
      <c r="H16" s="5"/>
      <c r="I16" s="5"/>
      <c r="J16" s="5"/>
      <c r="K16" s="5"/>
      <c r="L16" s="5"/>
      <c r="M16" s="5"/>
      <c r="N16" s="36"/>
      <c r="O16" s="23">
        <f t="shared" si="1"/>
        <v>119</v>
      </c>
      <c r="P16" s="23" t="e">
        <f>IF(#REF!="",RIGHT(K16,1),RIGHT(#REF!,1))</f>
        <v>#REF!</v>
      </c>
      <c r="Q16" s="23">
        <f>IF(K16="",0,VLOOKUP(K16,#REF!,2,FALSE))</f>
        <v>0</v>
      </c>
      <c r="R16" s="23" t="e">
        <f>IF(#REF!="",0,VLOOKUP(#REF!,#REF!,2,FALSE))</f>
        <v>#REF!</v>
      </c>
      <c r="S16" s="23" t="e">
        <f t="shared" si="2"/>
        <v>#REF!</v>
      </c>
      <c r="T16" s="23">
        <f t="shared" si="3"/>
        <v>0</v>
      </c>
      <c r="U16" s="23" t="e">
        <f t="shared" si="4"/>
        <v>#REF!</v>
      </c>
      <c r="V16" s="23">
        <f t="shared" si="5"/>
        <v>0</v>
      </c>
      <c r="W16" s="23" t="e">
        <f t="shared" si="6"/>
        <v>#REF!</v>
      </c>
      <c r="X16" s="23">
        <f t="shared" si="7"/>
        <v>0</v>
      </c>
      <c r="Y16" s="23" t="e">
        <f t="shared" si="8"/>
        <v>#REF!</v>
      </c>
      <c r="Z16" s="23">
        <f t="shared" si="9"/>
        <v>0</v>
      </c>
      <c r="AA16" s="47">
        <f t="shared" si="10"/>
        <v>0</v>
      </c>
      <c r="AB16" s="47">
        <f t="shared" si="11"/>
        <v>0</v>
      </c>
      <c r="AC16" s="50">
        <f t="shared" si="12"/>
        <v>0</v>
      </c>
      <c r="AD16" s="5"/>
      <c r="AE16" s="2"/>
    </row>
    <row r="17" spans="1:31" ht="14.25">
      <c r="A17" s="5"/>
      <c r="B17" s="5"/>
      <c r="C17" s="5"/>
      <c r="D17" s="6">
        <v>1</v>
      </c>
      <c r="E17" s="27">
        <f t="shared" si="0"/>
        <v>119</v>
      </c>
      <c r="F17" s="5"/>
      <c r="G17" s="35">
        <f>C4</f>
        <v>0</v>
      </c>
      <c r="H17" s="5"/>
      <c r="I17" s="5"/>
      <c r="J17" s="5"/>
      <c r="K17" s="5"/>
      <c r="L17" s="5"/>
      <c r="M17" s="5"/>
      <c r="N17" s="36"/>
      <c r="O17" s="23">
        <f t="shared" si="1"/>
        <v>119</v>
      </c>
      <c r="P17" s="23" t="e">
        <f>IF(#REF!="",RIGHT(K17,1),RIGHT(#REF!,1))</f>
        <v>#REF!</v>
      </c>
      <c r="Q17" s="23">
        <f>IF(K17="",0,VLOOKUP(K17,#REF!,2,FALSE))</f>
        <v>0</v>
      </c>
      <c r="R17" s="23" t="e">
        <f>IF(#REF!="",0,VLOOKUP(#REF!,#REF!,2,FALSE))</f>
        <v>#REF!</v>
      </c>
      <c r="S17" s="23" t="e">
        <f t="shared" si="2"/>
        <v>#REF!</v>
      </c>
      <c r="T17" s="23">
        <f t="shared" si="3"/>
        <v>0</v>
      </c>
      <c r="U17" s="23" t="e">
        <f t="shared" si="4"/>
        <v>#REF!</v>
      </c>
      <c r="V17" s="23">
        <f t="shared" si="5"/>
        <v>0</v>
      </c>
      <c r="W17" s="23" t="e">
        <f t="shared" si="6"/>
        <v>#REF!</v>
      </c>
      <c r="X17" s="23">
        <f t="shared" si="7"/>
        <v>0</v>
      </c>
      <c r="Y17" s="23" t="e">
        <f t="shared" si="8"/>
        <v>#REF!</v>
      </c>
      <c r="Z17" s="23">
        <f t="shared" si="9"/>
        <v>0</v>
      </c>
      <c r="AA17" s="47">
        <f t="shared" si="10"/>
        <v>0</v>
      </c>
      <c r="AB17" s="47">
        <f t="shared" si="11"/>
        <v>0</v>
      </c>
      <c r="AC17" s="50">
        <f t="shared" si="12"/>
        <v>0</v>
      </c>
      <c r="AD17" s="5"/>
      <c r="AE17" s="2"/>
    </row>
    <row r="18" spans="1:31" ht="14.25">
      <c r="A18" s="5"/>
      <c r="B18" s="5"/>
      <c r="C18" s="5"/>
      <c r="D18" s="6">
        <v>1</v>
      </c>
      <c r="E18" s="27">
        <f t="shared" si="0"/>
        <v>119</v>
      </c>
      <c r="F18" s="5"/>
      <c r="G18" s="35">
        <f>C4</f>
        <v>0</v>
      </c>
      <c r="H18" s="5"/>
      <c r="I18" s="5"/>
      <c r="J18" s="5"/>
      <c r="K18" s="5"/>
      <c r="L18" s="5"/>
      <c r="M18" s="5"/>
      <c r="N18" s="36"/>
      <c r="O18" s="23">
        <f t="shared" si="1"/>
        <v>119</v>
      </c>
      <c r="P18" s="23" t="e">
        <f>IF(#REF!="",RIGHT(K18,1),RIGHT(#REF!,1))</f>
        <v>#REF!</v>
      </c>
      <c r="Q18" s="23">
        <f>IF(K18="",0,VLOOKUP(K18,#REF!,2,FALSE))</f>
        <v>0</v>
      </c>
      <c r="R18" s="23" t="e">
        <f>IF(#REF!="",0,VLOOKUP(#REF!,#REF!,2,FALSE))</f>
        <v>#REF!</v>
      </c>
      <c r="S18" s="23" t="e">
        <f t="shared" si="2"/>
        <v>#REF!</v>
      </c>
      <c r="T18" s="23">
        <f t="shared" si="3"/>
        <v>0</v>
      </c>
      <c r="U18" s="23" t="e">
        <f t="shared" si="4"/>
        <v>#REF!</v>
      </c>
      <c r="V18" s="23">
        <f t="shared" si="5"/>
        <v>0</v>
      </c>
      <c r="W18" s="23" t="e">
        <f t="shared" si="6"/>
        <v>#REF!</v>
      </c>
      <c r="X18" s="23">
        <f t="shared" si="7"/>
        <v>0</v>
      </c>
      <c r="Y18" s="23" t="e">
        <f t="shared" si="8"/>
        <v>#REF!</v>
      </c>
      <c r="Z18" s="23">
        <f t="shared" si="9"/>
        <v>0</v>
      </c>
      <c r="AA18" s="47">
        <f t="shared" si="10"/>
        <v>0</v>
      </c>
      <c r="AB18" s="47">
        <f t="shared" si="11"/>
        <v>0</v>
      </c>
      <c r="AC18" s="50">
        <f t="shared" si="12"/>
        <v>0</v>
      </c>
      <c r="AD18" s="5"/>
      <c r="AE18" s="2"/>
    </row>
    <row r="19" spans="1:31" ht="14.25">
      <c r="A19" s="5"/>
      <c r="B19" s="5"/>
      <c r="C19" s="5"/>
      <c r="D19" s="6">
        <v>1</v>
      </c>
      <c r="E19" s="27">
        <f>DATEDIF(D19,$O$5,"Y")</f>
        <v>119</v>
      </c>
      <c r="F19" s="5"/>
      <c r="G19" s="35">
        <f>C4</f>
        <v>0</v>
      </c>
      <c r="H19" s="5"/>
      <c r="I19" s="5"/>
      <c r="J19" s="5"/>
      <c r="K19" s="5"/>
      <c r="L19" s="5"/>
      <c r="M19" s="5"/>
      <c r="N19" s="36"/>
      <c r="O19" s="23">
        <f t="shared" si="1"/>
        <v>119</v>
      </c>
      <c r="P19" s="23" t="e">
        <f>IF(#REF!="",RIGHT(K19,1),RIGHT(#REF!,1))</f>
        <v>#REF!</v>
      </c>
      <c r="Q19" s="23">
        <f>IF(K19="",0,VLOOKUP(K19,#REF!,2,FALSE))</f>
        <v>0</v>
      </c>
      <c r="R19" s="23" t="e">
        <f>IF(#REF!="",0,VLOOKUP(#REF!,#REF!,2,FALSE))</f>
        <v>#REF!</v>
      </c>
      <c r="S19" s="23" t="e">
        <f t="shared" si="2"/>
        <v>#REF!</v>
      </c>
      <c r="T19" s="23">
        <f t="shared" si="3"/>
        <v>0</v>
      </c>
      <c r="U19" s="23" t="e">
        <f t="shared" si="4"/>
        <v>#REF!</v>
      </c>
      <c r="V19" s="23">
        <f t="shared" si="5"/>
        <v>0</v>
      </c>
      <c r="W19" s="23" t="e">
        <f t="shared" si="6"/>
        <v>#REF!</v>
      </c>
      <c r="X19" s="23">
        <f t="shared" si="7"/>
        <v>0</v>
      </c>
      <c r="Y19" s="23" t="e">
        <f t="shared" si="8"/>
        <v>#REF!</v>
      </c>
      <c r="Z19" s="23">
        <f t="shared" si="9"/>
        <v>0</v>
      </c>
      <c r="AA19" s="47">
        <f t="shared" si="10"/>
        <v>0</v>
      </c>
      <c r="AB19" s="47">
        <f t="shared" si="11"/>
        <v>0</v>
      </c>
      <c r="AC19" s="50">
        <f t="shared" si="12"/>
        <v>0</v>
      </c>
      <c r="AD19" s="5"/>
      <c r="AE19" s="2"/>
    </row>
    <row r="20" spans="1:31" ht="14.25">
      <c r="A20" s="5"/>
      <c r="B20" s="5"/>
      <c r="C20" s="5"/>
      <c r="D20" s="6">
        <v>1</v>
      </c>
      <c r="E20" s="27">
        <f>DATEDIF(D20,$O$5,"Y")</f>
        <v>119</v>
      </c>
      <c r="F20" s="5"/>
      <c r="G20" s="35">
        <f>C4</f>
        <v>0</v>
      </c>
      <c r="H20" s="5"/>
      <c r="I20" s="5"/>
      <c r="J20" s="5"/>
      <c r="K20" s="5"/>
      <c r="L20" s="5"/>
      <c r="M20" s="5"/>
      <c r="N20" s="36"/>
      <c r="O20" s="23">
        <f t="shared" si="1"/>
        <v>119</v>
      </c>
      <c r="P20" s="23" t="e">
        <f>IF(#REF!="",RIGHT(K20,1),RIGHT(#REF!,1))</f>
        <v>#REF!</v>
      </c>
      <c r="Q20" s="23">
        <f>IF(K20="",0,VLOOKUP(K20,#REF!,2,FALSE))</f>
        <v>0</v>
      </c>
      <c r="R20" s="23" t="e">
        <f>IF(#REF!="",0,VLOOKUP(#REF!,#REF!,2,FALSE))</f>
        <v>#REF!</v>
      </c>
      <c r="S20" s="23" t="e">
        <f t="shared" si="2"/>
        <v>#REF!</v>
      </c>
      <c r="T20" s="23">
        <f t="shared" si="3"/>
        <v>0</v>
      </c>
      <c r="U20" s="23" t="e">
        <f t="shared" si="4"/>
        <v>#REF!</v>
      </c>
      <c r="V20" s="23">
        <f t="shared" si="5"/>
        <v>0</v>
      </c>
      <c r="W20" s="23" t="e">
        <f t="shared" si="6"/>
        <v>#REF!</v>
      </c>
      <c r="X20" s="23">
        <f t="shared" si="7"/>
        <v>0</v>
      </c>
      <c r="Y20" s="23" t="e">
        <f t="shared" si="8"/>
        <v>#REF!</v>
      </c>
      <c r="Z20" s="23">
        <f t="shared" si="9"/>
        <v>0</v>
      </c>
      <c r="AA20" s="47">
        <f t="shared" si="10"/>
        <v>0</v>
      </c>
      <c r="AB20" s="47">
        <f t="shared" si="11"/>
        <v>0</v>
      </c>
      <c r="AC20" s="50">
        <f t="shared" si="12"/>
        <v>0</v>
      </c>
      <c r="AD20" s="5"/>
      <c r="AE20" s="2"/>
    </row>
    <row r="21" spans="1:31" ht="26.25" customHeight="1">
      <c r="G21" s="49" t="s">
        <v>66</v>
      </c>
      <c r="H21" s="41"/>
      <c r="I21" s="41"/>
      <c r="J21" s="62"/>
      <c r="K21" s="62"/>
      <c r="L21" s="62"/>
      <c r="M21" s="62"/>
      <c r="N21" s="62"/>
      <c r="O21" s="48"/>
      <c r="P21" s="48"/>
      <c r="Q21" s="48"/>
      <c r="R21" s="48"/>
      <c r="S21" s="48"/>
      <c r="T21" s="48"/>
      <c r="U21" s="48"/>
      <c r="V21" s="48"/>
      <c r="W21" s="48"/>
      <c r="AA21" s="32"/>
      <c r="AB21" s="34" t="s">
        <v>39</v>
      </c>
      <c r="AC21" s="51">
        <f>SUM(AC7:AC20)</f>
        <v>0</v>
      </c>
      <c r="AD21" s="33"/>
    </row>
    <row r="22" spans="1:31">
      <c r="A22" s="1" t="s">
        <v>40</v>
      </c>
      <c r="M22" s="25"/>
      <c r="N22" s="25"/>
      <c r="AB22" s="25"/>
      <c r="AC22" s="25"/>
    </row>
    <row r="23" spans="1:31">
      <c r="A23" s="1" t="s">
        <v>41</v>
      </c>
    </row>
    <row r="25" spans="1:31" ht="15" thickBot="1">
      <c r="A25" s="37" t="s">
        <v>43</v>
      </c>
    </row>
    <row r="26" spans="1:31" ht="14.25" customHeight="1">
      <c r="A26" s="44" t="s">
        <v>44</v>
      </c>
      <c r="B26" s="82" t="s">
        <v>31</v>
      </c>
      <c r="C26" s="67"/>
      <c r="D26" s="79" t="s">
        <v>45</v>
      </c>
      <c r="E26" s="67"/>
    </row>
    <row r="27" spans="1:31" ht="23.25" customHeight="1" thickBot="1">
      <c r="A27" s="45" t="s">
        <v>65</v>
      </c>
      <c r="B27" s="77">
        <f>C4</f>
        <v>0</v>
      </c>
      <c r="C27" s="78"/>
      <c r="D27" s="80">
        <f>IF(A27="出場する",2100,0)</f>
        <v>0</v>
      </c>
      <c r="E27" s="81"/>
      <c r="F27" s="49" t="s">
        <v>66</v>
      </c>
      <c r="G27" s="41"/>
      <c r="H27" s="41"/>
    </row>
    <row r="28" spans="1:31" ht="14.25" customHeight="1">
      <c r="A28" s="42" t="s">
        <v>46</v>
      </c>
      <c r="B28" s="5"/>
      <c r="C28" s="5"/>
      <c r="D28" s="6"/>
      <c r="E28" s="27"/>
      <c r="F28" s="38" t="s">
        <v>49</v>
      </c>
    </row>
    <row r="29" spans="1:31" ht="14.25" customHeight="1">
      <c r="A29" s="46" t="s">
        <v>47</v>
      </c>
      <c r="B29" s="5"/>
      <c r="C29" s="5"/>
      <c r="D29" s="6"/>
      <c r="E29" s="27"/>
      <c r="F29" s="2"/>
    </row>
    <row r="30" spans="1:31" ht="14.25" customHeight="1" thickBot="1">
      <c r="A30" s="43" t="s">
        <v>48</v>
      </c>
      <c r="B30" s="5"/>
      <c r="C30" s="5"/>
      <c r="D30" s="6"/>
      <c r="E30" s="27"/>
      <c r="F30" s="2"/>
    </row>
    <row r="31" spans="1:31">
      <c r="A31" s="25"/>
      <c r="B31" s="25"/>
      <c r="C31" s="25"/>
      <c r="D31" s="25"/>
      <c r="E31" s="25"/>
    </row>
    <row r="32" spans="1:31" ht="14.25">
      <c r="A32" s="60" t="s">
        <v>60</v>
      </c>
      <c r="F32" s="63" t="s">
        <v>59</v>
      </c>
      <c r="G32" s="64"/>
      <c r="H32" s="64"/>
      <c r="I32" s="64"/>
    </row>
    <row r="33" spans="1:9" ht="13.5">
      <c r="A33" s="61" t="s">
        <v>61</v>
      </c>
      <c r="B33"/>
      <c r="C33"/>
      <c r="D33"/>
      <c r="E33"/>
      <c r="F33" s="52"/>
      <c r="G33" s="52" t="s">
        <v>50</v>
      </c>
      <c r="H33" s="52" t="s">
        <v>51</v>
      </c>
      <c r="I33" s="52" t="s">
        <v>52</v>
      </c>
    </row>
    <row r="34" spans="1:9" ht="13.5">
      <c r="A34" s="60" t="s">
        <v>62</v>
      </c>
      <c r="F34" s="53" t="s">
        <v>53</v>
      </c>
      <c r="G34" s="54">
        <v>4000</v>
      </c>
      <c r="H34" s="54">
        <v>3000</v>
      </c>
      <c r="I34" s="54">
        <v>2000</v>
      </c>
    </row>
    <row r="35" spans="1:9" ht="13.5">
      <c r="A35" s="60" t="s">
        <v>63</v>
      </c>
      <c r="F35" s="55" t="s">
        <v>67</v>
      </c>
      <c r="G35" s="56">
        <v>3000</v>
      </c>
      <c r="H35" s="56">
        <v>2000</v>
      </c>
      <c r="I35" s="56">
        <v>1500</v>
      </c>
    </row>
    <row r="36" spans="1:9" ht="13.5">
      <c r="A36" s="60" t="s">
        <v>64</v>
      </c>
      <c r="F36" s="53" t="s">
        <v>54</v>
      </c>
      <c r="G36" s="54">
        <v>2500</v>
      </c>
      <c r="H36" s="54">
        <v>2000</v>
      </c>
      <c r="I36" s="54">
        <v>1500</v>
      </c>
    </row>
    <row r="37" spans="1:9" ht="13.5">
      <c r="F37" s="55" t="s">
        <v>55</v>
      </c>
      <c r="G37" s="56">
        <v>1000</v>
      </c>
      <c r="H37" s="56">
        <v>1000</v>
      </c>
      <c r="I37" s="56">
        <v>700</v>
      </c>
    </row>
    <row r="38" spans="1:9" ht="13.5">
      <c r="F38" s="53" t="s">
        <v>56</v>
      </c>
      <c r="G38" s="54">
        <v>3000</v>
      </c>
      <c r="H38" s="54">
        <v>2000</v>
      </c>
      <c r="I38" s="54">
        <v>1500</v>
      </c>
    </row>
    <row r="39" spans="1:9" ht="27" customHeight="1">
      <c r="F39" s="57" t="s">
        <v>57</v>
      </c>
      <c r="G39" s="57"/>
      <c r="H39" s="58" t="s">
        <v>58</v>
      </c>
      <c r="I39" s="59">
        <v>2100</v>
      </c>
    </row>
    <row r="40" spans="1:9" ht="13.5">
      <c r="F40"/>
    </row>
    <row r="41" spans="1:9" ht="13.5">
      <c r="A41"/>
      <c r="B41"/>
      <c r="C41"/>
      <c r="D41"/>
      <c r="E41"/>
      <c r="F41"/>
    </row>
  </sheetData>
  <mergeCells count="25">
    <mergeCell ref="W6:X6"/>
    <mergeCell ref="Y6:Z6"/>
    <mergeCell ref="AA5:AC5"/>
    <mergeCell ref="M5:N5"/>
    <mergeCell ref="S6:T6"/>
    <mergeCell ref="U6:V6"/>
    <mergeCell ref="B27:C27"/>
    <mergeCell ref="D26:E26"/>
    <mergeCell ref="D27:E27"/>
    <mergeCell ref="B26:C26"/>
    <mergeCell ref="A3:A4"/>
    <mergeCell ref="E3:F3"/>
    <mergeCell ref="E4:F4"/>
    <mergeCell ref="C3:D3"/>
    <mergeCell ref="C4:D4"/>
    <mergeCell ref="G3:H3"/>
    <mergeCell ref="G4:H4"/>
    <mergeCell ref="I4:J4"/>
    <mergeCell ref="I3:J3"/>
    <mergeCell ref="AA3:AB3"/>
    <mergeCell ref="AA4:AB4"/>
    <mergeCell ref="K3:L3"/>
    <mergeCell ref="K4:L4"/>
    <mergeCell ref="M3:N3"/>
    <mergeCell ref="M4:N4"/>
  </mergeCells>
  <phoneticPr fontId="1"/>
  <dataValidations count="5">
    <dataValidation type="list" allowBlank="1" showInputMessage="1" showErrorMessage="1" prompt="プルダウンから選んでください" sqref="L7:M20">
      <formula1>"-,郵送"</formula1>
    </dataValidation>
    <dataValidation type="list" allowBlank="1" showInputMessage="1" showErrorMessage="1" prompt="プルダウンから選んでください" sqref="C7:C20 C28:C30">
      <formula1>"男,女"</formula1>
    </dataValidation>
    <dataValidation type="list" allowBlank="1" showInputMessage="1" showErrorMessage="1" error="プルダウンから選んでください" prompt="プルダウンから選んでください" sqref="K7:K20">
      <formula1>"ME,M21A,M35A,M50A,M65A,M80A,M20A,M18A,M15A,M12,M10,MBL,MBS,WE,W21A,W35A,W50A,W65A,W20A,W15A,W12,W10,WBL,WBS,OA,OB,N"</formula1>
    </dataValidation>
    <dataValidation type="list" allowBlank="1" showInputMessage="1" showErrorMessage="1" prompt="プルダウンから選んでください" sqref="A27">
      <formula1>"-,出場する"</formula1>
    </dataValidation>
    <dataValidation type="list" imeMode="on" showInputMessage="1" promptTitle="プルダウンから" prompt="選んでください" sqref="K4:L4">
      <formula1>"　,ゆうちょ銀行,三菱ＵＦＪ銀行"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11th全スプ申込用紙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2018-10-20T12:29:36Z</dcterms:modified>
</cp:coreProperties>
</file>