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  <Override PartName="/xl/media/image2.jpeg" ContentType="image/jpeg"/>
  <Override PartName="/xl/media/image3.jpeg" ContentType="image/jpeg"/>
  <Override PartName="/xl/drawings/drawing2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エントリーシート" sheetId="1" r:id="rId4"/>
    <sheet name="エントリーシート(予備)" sheetId="2" r:id="rId5"/>
  </sheets>
</workbook>
</file>

<file path=xl/sharedStrings.xml><?xml version="1.0" encoding="utf-8"?>
<sst xmlns="http://schemas.openxmlformats.org/spreadsheetml/2006/main" uniqueCount="72">
  <si>
    <t>氏名</t>
  </si>
  <si>
    <t>ふりがな</t>
  </si>
  <si>
    <t>性別</t>
  </si>
  <si>
    <t>生年月日</t>
  </si>
  <si>
    <t>年齢</t>
  </si>
  <si>
    <t>所属</t>
  </si>
  <si>
    <t>クラス</t>
  </si>
  <si>
    <t>Eカード</t>
  </si>
  <si>
    <t>マイEカード番号</t>
  </si>
  <si>
    <t>参加費区分</t>
  </si>
  <si>
    <t>備考</t>
  </si>
  <si>
    <t>参加費</t>
  </si>
  <si>
    <t>クラス一覧</t>
  </si>
  <si>
    <t>(半角スペース区切り)</t>
  </si>
  <si>
    <t>(レンタルの場合空欄)</t>
  </si>
  <si>
    <t>クラス名</t>
  </si>
  <si>
    <t>距離（目安）</t>
  </si>
  <si>
    <t>難易度</t>
  </si>
  <si>
    <t>補足</t>
  </si>
  <si>
    <t>例</t>
  </si>
  <si>
    <t>藤本 拓也</t>
  </si>
  <si>
    <t>ふじもと たくや</t>
  </si>
  <si>
    <t>男性</t>
  </si>
  <si>
    <t>チンパン界のトムクルーズ</t>
  </si>
  <si>
    <t>Chimpanzee</t>
  </si>
  <si>
    <t>レンタル</t>
  </si>
  <si>
    <t>大学生・大学院生</t>
  </si>
  <si>
    <t>日本学連幹事長・本大会プランナー</t>
  </si>
  <si>
    <t>12km</t>
  </si>
  <si>
    <t>上の上級</t>
  </si>
  <si>
    <t>ポスト数38、関門あり</t>
  </si>
  <si>
    <t>Crab</t>
  </si>
  <si>
    <t>8.5km</t>
  </si>
  <si>
    <t>上級</t>
  </si>
  <si>
    <t>ポスト数25程度、関門あり</t>
  </si>
  <si>
    <t>Rabbit</t>
  </si>
  <si>
    <t>5km</t>
  </si>
  <si>
    <t>中〜上級</t>
  </si>
  <si>
    <t>ポスト数15程度、女子向け</t>
  </si>
  <si>
    <t>Hamster</t>
  </si>
  <si>
    <t>3km</t>
  </si>
  <si>
    <t>中級</t>
  </si>
  <si>
    <t>ポスト数10程度、女子向け</t>
  </si>
  <si>
    <t>20人を超える場合は2枚目に記入をお願いします。</t>
  </si>
  <si>
    <t>代表者情報</t>
  </si>
  <si>
    <t>申し込み内容</t>
  </si>
  <si>
    <t>振込先</t>
  </si>
  <si>
    <t>クラブ名</t>
  </si>
  <si>
    <t>一般</t>
  </si>
  <si>
    <t>銀行名</t>
  </si>
  <si>
    <t>ゆうちょ銀行</t>
  </si>
  <si>
    <t>申込代表者氏名</t>
  </si>
  <si>
    <t>店名</t>
  </si>
  <si>
    <t>Eメールアドレス</t>
  </si>
  <si>
    <t>高校生以下</t>
  </si>
  <si>
    <t>預金種目</t>
  </si>
  <si>
    <t>普通預金</t>
  </si>
  <si>
    <t>電話番号</t>
  </si>
  <si>
    <t>Eカードレンタル</t>
  </si>
  <si>
    <t>口座番号</t>
  </si>
  <si>
    <t>0279384</t>
  </si>
  <si>
    <t>郵便番号</t>
  </si>
  <si>
    <t>記号番号</t>
  </si>
  <si>
    <t>14250-2793841</t>
  </si>
  <si>
    <t>住所</t>
  </si>
  <si>
    <t>口座名義</t>
  </si>
  <si>
    <t>イワイ リユウノスケ</t>
  </si>
  <si>
    <t>代表者情報を入力してください。</t>
  </si>
  <si>
    <t>入金締切日</t>
  </si>
  <si>
    <t>2020/3/9(月)</t>
  </si>
  <si>
    <t>振込人氏名
(代表者と異なる場合)</t>
  </si>
  <si>
    <t>合計金額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</si>
</sst>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yyyy/mm/dd"/>
  </numFmts>
  <fonts count="11">
    <font>
      <sz val="11"/>
      <color indexed="8"/>
      <name val="游ゴシック"/>
    </font>
    <font>
      <sz val="12"/>
      <color indexed="8"/>
      <name val="ヒラギノ角ゴ ProN W3"/>
    </font>
    <font>
      <sz val="14"/>
      <color indexed="8"/>
      <name val="游ゴシック"/>
    </font>
    <font>
      <b val="1"/>
      <sz val="12"/>
      <color indexed="8"/>
      <name val="HGSｺﾞｼｯｸM"/>
    </font>
    <font>
      <b val="1"/>
      <sz val="12"/>
      <color indexed="8"/>
      <name val="游ゴシック"/>
    </font>
    <font>
      <sz val="9"/>
      <color indexed="8"/>
      <name val="HGSｺﾞｼｯｸM"/>
    </font>
    <font>
      <b val="1"/>
      <sz val="11"/>
      <color indexed="8"/>
      <name val="游ゴシック"/>
    </font>
    <font>
      <sz val="11"/>
      <color indexed="17"/>
      <name val="游ゴシック"/>
    </font>
    <font>
      <sz val="11"/>
      <color indexed="18"/>
      <name val="游ゴシック"/>
    </font>
    <font>
      <b val="1"/>
      <sz val="19"/>
      <color indexed="8"/>
      <name val="游ゴシック"/>
    </font>
    <font>
      <b val="1"/>
      <sz val="16"/>
      <color indexed="8"/>
      <name val="游ゴシック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6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>
        <color indexed="8"/>
      </bottom>
      <diagonal/>
    </border>
    <border>
      <left/>
      <right/>
      <top style="medium">
        <color indexed="8"/>
      </top>
      <bottom>
        <color indexed="8"/>
      </bottom>
      <diagonal/>
    </border>
    <border>
      <left/>
      <right style="medium">
        <color indexed="8"/>
      </right>
      <top style="medium">
        <color indexed="8"/>
      </top>
      <bottom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>
        <color indexed="8"/>
      </right>
      <top style="medium"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medium">
        <color indexed="8"/>
      </top>
      <bottom>
        <color indexed="8"/>
      </bottom>
      <diagonal/>
    </border>
    <border>
      <left>
        <color indexed="8"/>
      </left>
      <right style="medium">
        <color indexed="8"/>
      </right>
      <top style="medium">
        <color indexed="8"/>
      </top>
      <bottom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>
        <color indexed="8"/>
      </top>
      <bottom>
        <color indexed="8"/>
      </bottom>
      <diagonal/>
    </border>
    <border>
      <left/>
      <right/>
      <top>
        <color indexed="8"/>
      </top>
      <bottom>
        <color indexed="8"/>
      </bottom>
      <diagonal/>
    </border>
    <border>
      <left/>
      <right/>
      <top>
        <color indexed="8"/>
      </top>
      <bottom style="thin">
        <color indexed="11"/>
      </bottom>
      <diagonal/>
    </border>
    <border>
      <left/>
      <right style="medium">
        <color indexed="8"/>
      </right>
      <top>
        <color indexed="8"/>
      </top>
      <bottom style="thin">
        <color indexed="12"/>
      </bottom>
      <diagonal/>
    </border>
    <border>
      <left style="medium"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medium">
        <color indexed="8"/>
      </right>
      <top>
        <color indexed="8"/>
      </top>
      <bottom>
        <color indexed="8"/>
      </bottom>
      <diagonal/>
    </border>
    <border>
      <left style="medium">
        <color indexed="8"/>
      </left>
      <right style="medium">
        <color indexed="8"/>
      </right>
      <top>
        <color indexed="8"/>
      </top>
      <bottom>
        <color indexed="8"/>
      </bottom>
      <diagonal/>
    </border>
    <border>
      <left style="medium">
        <color indexed="8"/>
      </left>
      <right/>
      <top>
        <color indexed="8"/>
      </top>
      <bottom style="thin">
        <color indexed="11"/>
      </bottom>
      <diagonal/>
    </border>
    <border>
      <left/>
      <right style="thin">
        <color indexed="11"/>
      </right>
      <top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>
        <color indexed="8"/>
      </top>
      <bottom style="thin">
        <color indexed="14"/>
      </bottom>
      <diagonal/>
    </border>
    <border>
      <left style="thin">
        <color indexed="11"/>
      </left>
      <right style="thin">
        <color indexed="12"/>
      </right>
      <top>
        <color indexed="8"/>
      </top>
      <bottom style="thin">
        <color indexed="11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n">
        <color indexed="10"/>
      </right>
      <top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4"/>
      </right>
      <top style="thin">
        <color indexed="11"/>
      </top>
      <bottom style="thin">
        <color indexed="1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2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4"/>
      </right>
      <top style="thin">
        <color indexed="10"/>
      </top>
      <bottom style="thin">
        <color indexed="10"/>
      </bottom>
      <diagonal/>
    </border>
    <border>
      <left style="thin">
        <color indexed="14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4"/>
      </right>
      <top style="thin">
        <color indexed="10"/>
      </top>
      <bottom style="medium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medium">
        <color indexed="8"/>
      </bottom>
      <diagonal/>
    </border>
    <border>
      <left style="thin">
        <color indexed="14"/>
      </left>
      <right style="thin">
        <color indexed="12"/>
      </right>
      <top style="thin">
        <color indexed="10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4"/>
      </right>
      <top>
        <color indexed="8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>
        <color indexed="8"/>
      </top>
      <bottom style="thin">
        <color indexed="14"/>
      </bottom>
      <diagonal/>
    </border>
    <border>
      <left style="thin">
        <color indexed="14"/>
      </left>
      <right style="medium">
        <color indexed="8"/>
      </right>
      <top>
        <color indexed="8"/>
      </top>
      <bottom style="thin">
        <color indexed="14"/>
      </bottom>
      <diagonal/>
    </border>
    <border>
      <left style="medium">
        <color indexed="8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medium">
        <color indexed="8"/>
      </right>
      <top style="thin">
        <color indexed="14"/>
      </top>
      <bottom style="thin">
        <color indexed="14"/>
      </bottom>
      <diagonal/>
    </border>
    <border>
      <left style="medium">
        <color indexed="8"/>
      </left>
      <right style="thin">
        <color indexed="14"/>
      </right>
      <top style="thin">
        <color indexed="14"/>
      </top>
      <bottom style="medium">
        <color indexed="8"/>
      </bottom>
      <diagonal/>
    </border>
    <border>
      <left style="thin">
        <color indexed="14"/>
      </left>
      <right style="medium">
        <color indexed="8"/>
      </right>
      <top style="thin">
        <color indexed="14"/>
      </top>
      <bottom style="medium">
        <color indexed="8"/>
      </bottom>
      <diagonal/>
    </border>
    <border>
      <left/>
      <right style="medium">
        <color indexed="8"/>
      </right>
      <top>
        <color indexed="8"/>
      </top>
      <bottom>
        <color indexed="8"/>
      </bottom>
      <diagonal/>
    </border>
    <border>
      <left style="thin">
        <color indexed="11"/>
      </left>
      <right style="medium">
        <color indexed="8"/>
      </right>
      <top>
        <color indexed="8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center"/>
    </xf>
  </cellStyleXfs>
  <cellXfs count="120">
    <xf numFmtId="0" fontId="0" applyNumberFormat="0" applyFont="1" applyFill="0" applyBorder="0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0" fontId="0" fillId="2" borderId="1" applyNumberFormat="0" applyFont="1" applyFill="1" applyBorder="1" applyAlignment="1" applyProtection="0">
      <alignment horizontal="center" vertical="center"/>
    </xf>
    <xf numFmtId="49" fontId="3" fillId="2" borderId="2" applyNumberFormat="1" applyFont="1" applyFill="1" applyBorder="1" applyAlignment="1" applyProtection="0">
      <alignment horizontal="center" vertical="center"/>
    </xf>
    <xf numFmtId="49" fontId="3" fillId="2" borderId="3" applyNumberFormat="1" applyFont="1" applyFill="1" applyBorder="1" applyAlignment="1" applyProtection="0">
      <alignment horizontal="center" vertical="center"/>
    </xf>
    <xf numFmtId="0" fontId="0" borderId="4" applyNumberFormat="0" applyFont="1" applyFill="0" applyBorder="1" applyAlignment="1" applyProtection="0">
      <alignment vertical="center"/>
    </xf>
    <xf numFmtId="49" fontId="4" fillId="2" borderId="5" applyNumberFormat="1" applyFont="1" applyFill="1" applyBorder="1" applyAlignment="1" applyProtection="0">
      <alignment horizontal="center" vertical="center"/>
    </xf>
    <xf numFmtId="0" fontId="0" fillId="2" borderId="6" applyNumberFormat="0" applyFont="1" applyFill="1" applyBorder="1" applyAlignment="1" applyProtection="0">
      <alignment vertical="center"/>
    </xf>
    <xf numFmtId="0" fontId="0" fillId="2" borderId="7" applyNumberFormat="0" applyFont="1" applyFill="1" applyBorder="1" applyAlignment="1" applyProtection="0">
      <alignment vertical="center"/>
    </xf>
    <xf numFmtId="0" fontId="0" borderId="8" applyNumberFormat="0" applyFont="1" applyFill="0" applyBorder="1" applyAlignment="1" applyProtection="0">
      <alignment vertical="center"/>
    </xf>
    <xf numFmtId="0" fontId="0" borderId="9" applyNumberFormat="0" applyFont="1" applyFill="0" applyBorder="1" applyAlignment="1" applyProtection="0">
      <alignment vertical="center"/>
    </xf>
    <xf numFmtId="0" fontId="0" borderId="10" applyNumberFormat="0" applyFont="1" applyFill="0" applyBorder="1" applyAlignment="1" applyProtection="0">
      <alignment vertical="center"/>
    </xf>
    <xf numFmtId="0" fontId="0" fillId="2" borderId="11" applyNumberFormat="0" applyFont="1" applyFill="1" applyBorder="1" applyAlignment="1" applyProtection="0">
      <alignment horizontal="center" vertical="center"/>
    </xf>
    <xf numFmtId="49" fontId="5" fillId="2" borderId="12" applyNumberFormat="1" applyFont="1" applyFill="1" applyBorder="1" applyAlignment="1" applyProtection="0">
      <alignment horizontal="center" vertical="center"/>
    </xf>
    <xf numFmtId="0" fontId="3" fillId="2" borderId="12" applyNumberFormat="0" applyFont="1" applyFill="1" applyBorder="1" applyAlignment="1" applyProtection="0">
      <alignment horizontal="center" vertical="center"/>
    </xf>
    <xf numFmtId="0" fontId="3" fillId="2" borderId="13" applyNumberFormat="0" applyFont="1" applyFill="1" applyBorder="1" applyAlignment="1" applyProtection="0">
      <alignment horizontal="center" vertical="center"/>
    </xf>
    <xf numFmtId="0" fontId="3" fillId="2" borderId="14" applyNumberFormat="0" applyFont="1" applyFill="1" applyBorder="1" applyAlignment="1" applyProtection="0">
      <alignment horizontal="center" vertical="center"/>
    </xf>
    <xf numFmtId="49" fontId="0" fillId="2" borderId="15" applyNumberFormat="1" applyFont="1" applyFill="1" applyBorder="1" applyAlignment="1" applyProtection="0">
      <alignment horizontal="center" vertical="center"/>
    </xf>
    <xf numFmtId="49" fontId="0" fillId="2" borderId="16" applyNumberFormat="1" applyFont="1" applyFill="1" applyBorder="1" applyAlignment="1" applyProtection="0">
      <alignment horizontal="center" vertical="center"/>
    </xf>
    <xf numFmtId="49" fontId="0" fillId="2" borderId="17" applyNumberFormat="1" applyFont="1" applyFill="1" applyBorder="1" applyAlignment="1" applyProtection="0">
      <alignment horizontal="center" vertical="center"/>
    </xf>
    <xf numFmtId="0" fontId="0" borderId="18" applyNumberFormat="0" applyFont="1" applyFill="0" applyBorder="1" applyAlignment="1" applyProtection="0">
      <alignment vertical="center"/>
    </xf>
    <xf numFmtId="49" fontId="0" fillId="3" borderId="19" applyNumberFormat="1" applyFont="1" applyFill="1" applyBorder="1" applyAlignment="1" applyProtection="0">
      <alignment horizontal="center" vertical="center"/>
    </xf>
    <xf numFmtId="49" fontId="0" fillId="3" borderId="20" applyNumberFormat="1" applyFont="1" applyFill="1" applyBorder="1" applyAlignment="1" applyProtection="0">
      <alignment horizontal="center" vertical="center"/>
    </xf>
    <xf numFmtId="49" fontId="0" fillId="3" borderId="21" applyNumberFormat="1" applyFont="1" applyFill="1" applyBorder="1" applyAlignment="1" applyProtection="0">
      <alignment horizontal="center" vertical="center"/>
    </xf>
    <xf numFmtId="49" fontId="0" fillId="3" borderId="22" applyNumberFormat="1" applyFont="1" applyFill="1" applyBorder="1" applyAlignment="1" applyProtection="0">
      <alignment horizontal="center" vertical="center"/>
    </xf>
    <xf numFmtId="59" fontId="0" fillId="3" borderId="21" applyNumberFormat="1" applyFont="1" applyFill="1" applyBorder="1" applyAlignment="1" applyProtection="0">
      <alignment horizontal="center" vertical="center"/>
    </xf>
    <xf numFmtId="0" fontId="0" fillId="3" borderId="23" applyNumberFormat="1" applyFont="1" applyFill="1" applyBorder="1" applyAlignment="1" applyProtection="0">
      <alignment horizontal="center" vertical="center"/>
    </xf>
    <xf numFmtId="0" fontId="0" fillId="3" borderId="21" applyNumberFormat="0" applyFont="1" applyFill="1" applyBorder="1" applyAlignment="1" applyProtection="0">
      <alignment horizontal="center" vertical="center"/>
    </xf>
    <xf numFmtId="49" fontId="0" fillId="3" borderId="24" applyNumberFormat="1" applyFont="1" applyFill="1" applyBorder="1" applyAlignment="1" applyProtection="0">
      <alignment horizontal="center" vertical="center"/>
    </xf>
    <xf numFmtId="49" fontId="0" fillId="3" borderId="25" applyNumberFormat="1" applyFont="1" applyFill="1" applyBorder="1" applyAlignment="1" applyProtection="0">
      <alignment horizontal="center" vertical="center"/>
    </xf>
    <xf numFmtId="0" fontId="0" fillId="3" borderId="26" applyNumberFormat="1" applyFont="1" applyFill="1" applyBorder="1" applyAlignment="1" applyProtection="0">
      <alignment horizontal="center" vertical="center"/>
    </xf>
    <xf numFmtId="0" fontId="0" borderId="4" applyNumberFormat="0" applyFont="1" applyFill="0" applyBorder="1" applyAlignment="1" applyProtection="0">
      <alignment horizontal="center" vertical="center"/>
    </xf>
    <xf numFmtId="49" fontId="0" borderId="27" applyNumberFormat="1" applyFont="1" applyFill="0" applyBorder="1" applyAlignment="1" applyProtection="0">
      <alignment vertical="center"/>
    </xf>
    <xf numFmtId="49" fontId="0" borderId="28" applyNumberFormat="1" applyFont="1" applyFill="0" applyBorder="1" applyAlignment="1" applyProtection="0">
      <alignment horizontal="left" vertical="center"/>
    </xf>
    <xf numFmtId="49" fontId="0" borderId="28" applyNumberFormat="1" applyFont="1" applyFill="0" applyBorder="1" applyAlignment="1" applyProtection="0">
      <alignment vertical="center"/>
    </xf>
    <xf numFmtId="49" fontId="0" borderId="29" applyNumberFormat="1" applyFont="1" applyFill="0" applyBorder="1" applyAlignment="1" applyProtection="0">
      <alignment horizontal="left" vertical="center"/>
    </xf>
    <xf numFmtId="0" fontId="0" borderId="30" applyNumberFormat="0" applyFont="1" applyFill="0" applyBorder="1" applyAlignment="1" applyProtection="0">
      <alignment vertical="center"/>
    </xf>
    <xf numFmtId="0" fontId="0" borderId="9" applyNumberFormat="0" applyFont="1" applyFill="0" applyBorder="1" applyAlignment="1" applyProtection="0">
      <alignment horizontal="center" vertical="center"/>
    </xf>
    <xf numFmtId="0" fontId="0" borderId="10" applyNumberFormat="0" applyFont="1" applyFill="0" applyBorder="1" applyAlignment="1" applyProtection="0">
      <alignment horizontal="center" vertical="center"/>
    </xf>
    <xf numFmtId="0" fontId="0" borderId="31" applyNumberFormat="1" applyFont="1" applyFill="0" applyBorder="1" applyAlignment="1" applyProtection="0">
      <alignment horizontal="center" vertical="center"/>
    </xf>
    <xf numFmtId="0" fontId="0" borderId="32" applyNumberFormat="0" applyFont="1" applyFill="0" applyBorder="1" applyAlignment="1" applyProtection="0">
      <alignment horizontal="center" vertical="center"/>
    </xf>
    <xf numFmtId="0" fontId="0" fillId="4" borderId="10" applyNumberFormat="0" applyFont="1" applyFill="1" applyBorder="1" applyAlignment="1" applyProtection="0">
      <alignment horizontal="center" vertical="center"/>
    </xf>
    <xf numFmtId="0" fontId="0" borderId="33" applyNumberFormat="0" applyFont="1" applyFill="0" applyBorder="1" applyAlignment="1" applyProtection="0">
      <alignment horizontal="center" vertical="center"/>
    </xf>
    <xf numFmtId="49" fontId="0" fillId="3" borderId="23" applyNumberFormat="1" applyFont="1" applyFill="1" applyBorder="1" applyAlignment="1" applyProtection="0">
      <alignment horizontal="center" vertical="center"/>
    </xf>
    <xf numFmtId="0" fontId="0" borderId="34" applyNumberFormat="0" applyFont="1" applyFill="0" applyBorder="1" applyAlignment="1" applyProtection="0">
      <alignment horizontal="center" vertical="center"/>
    </xf>
    <xf numFmtId="0" fontId="0" borderId="35" applyNumberFormat="0" applyFont="1" applyFill="0" applyBorder="1" applyAlignment="1" applyProtection="0">
      <alignment horizontal="center" vertical="center"/>
    </xf>
    <xf numFmtId="0" fontId="0" fillId="4" borderId="36" applyNumberFormat="0" applyFont="1" applyFill="1" applyBorder="1" applyAlignment="1" applyProtection="0">
      <alignment horizontal="center" vertical="center"/>
    </xf>
    <xf numFmtId="0" fontId="0" borderId="37" applyNumberFormat="0" applyFont="1" applyFill="0" applyBorder="1" applyAlignment="1" applyProtection="0">
      <alignment horizontal="center" vertical="center"/>
    </xf>
    <xf numFmtId="49" fontId="0" fillId="3" borderId="26" applyNumberFormat="1" applyFont="1" applyFill="1" applyBorder="1" applyAlignment="1" applyProtection="0">
      <alignment horizontal="center" vertical="center"/>
    </xf>
    <xf numFmtId="49" fontId="0" borderId="9" applyNumberFormat="1" applyFont="1" applyFill="0" applyBorder="1" applyAlignment="1" applyProtection="0">
      <alignment vertical="center"/>
    </xf>
    <xf numFmtId="49" fontId="0" borderId="10" applyNumberFormat="1" applyFont="1" applyFill="0" applyBorder="1" applyAlignment="1" applyProtection="0">
      <alignment horizontal="left" vertical="center"/>
    </xf>
    <xf numFmtId="49" fontId="0" borderId="10" applyNumberFormat="1" applyFont="1" applyFill="0" applyBorder="1" applyAlignment="1" applyProtection="0">
      <alignment vertical="center"/>
    </xf>
    <xf numFmtId="49" fontId="0" borderId="38" applyNumberFormat="1" applyFont="1" applyFill="0" applyBorder="1" applyAlignment="1" applyProtection="0">
      <alignment vertical="center"/>
    </xf>
    <xf numFmtId="0" fontId="0" borderId="9" applyNumberFormat="1" applyFont="1" applyFill="0" applyBorder="1" applyAlignment="1" applyProtection="0">
      <alignment horizontal="center" vertical="center"/>
    </xf>
    <xf numFmtId="0" fontId="0" borderId="39" applyNumberFormat="0" applyFont="1" applyFill="0" applyBorder="1" applyAlignment="1" applyProtection="0">
      <alignment horizontal="center" vertical="center"/>
    </xf>
    <xf numFmtId="0" fontId="0" borderId="40" applyNumberFormat="0" applyFont="1" applyFill="0" applyBorder="1" applyAlignment="1" applyProtection="0">
      <alignment horizontal="center" vertical="center"/>
    </xf>
    <xf numFmtId="0" fontId="0" borderId="41" applyNumberFormat="0" applyFont="1" applyFill="0" applyBorder="1" applyAlignment="1" applyProtection="0">
      <alignment horizontal="center" vertical="center"/>
    </xf>
    <xf numFmtId="0" fontId="0" borderId="42" applyNumberFormat="0" applyFont="1" applyFill="0" applyBorder="1" applyAlignment="1" applyProtection="0">
      <alignment horizontal="center" vertical="center"/>
    </xf>
    <xf numFmtId="49" fontId="0" borderId="43" applyNumberFormat="1" applyFont="1" applyFill="0" applyBorder="1" applyAlignment="1" applyProtection="0">
      <alignment vertical="center"/>
    </xf>
    <xf numFmtId="49" fontId="0" borderId="44" applyNumberFormat="1" applyFont="1" applyFill="0" applyBorder="1" applyAlignment="1" applyProtection="0">
      <alignment horizontal="left" vertical="center"/>
    </xf>
    <xf numFmtId="49" fontId="0" borderId="44" applyNumberFormat="1" applyFont="1" applyFill="0" applyBorder="1" applyAlignment="1" applyProtection="0">
      <alignment vertical="center"/>
    </xf>
    <xf numFmtId="49" fontId="0" borderId="45" applyNumberFormat="1" applyFont="1" applyFill="0" applyBorder="1" applyAlignment="1" applyProtection="0">
      <alignment vertical="center"/>
    </xf>
    <xf numFmtId="0" fontId="0" borderId="46" applyNumberFormat="0" applyFont="1" applyFill="0" applyBorder="1" applyAlignment="1" applyProtection="0">
      <alignment vertical="center"/>
    </xf>
    <xf numFmtId="0" fontId="0" borderId="47" applyNumberFormat="0" applyFont="1" applyFill="0" applyBorder="1" applyAlignment="1" applyProtection="0">
      <alignment vertical="center"/>
    </xf>
    <xf numFmtId="0" fontId="0" borderId="43" applyNumberFormat="1" applyFont="1" applyFill="0" applyBorder="1" applyAlignment="1" applyProtection="0">
      <alignment horizontal="center" vertical="center"/>
    </xf>
    <xf numFmtId="0" fontId="0" borderId="44" applyNumberFormat="0" applyFont="1" applyFill="0" applyBorder="1" applyAlignment="1" applyProtection="0">
      <alignment horizontal="center" vertical="center"/>
    </xf>
    <xf numFmtId="0" fontId="0" fillId="4" borderId="44" applyNumberFormat="0" applyFont="1" applyFill="1" applyBorder="1" applyAlignment="1" applyProtection="0">
      <alignment horizontal="center" vertical="center"/>
    </xf>
    <xf numFmtId="0" fontId="0" borderId="48" applyNumberFormat="0" applyFont="1" applyFill="0" applyBorder="1" applyAlignment="1" applyProtection="0">
      <alignment horizontal="center" vertical="center"/>
    </xf>
    <xf numFmtId="49" fontId="0" fillId="3" borderId="49" applyNumberFormat="1" applyFont="1" applyFill="1" applyBorder="1" applyAlignment="1" applyProtection="0">
      <alignment horizontal="center" vertical="center"/>
    </xf>
    <xf numFmtId="0" fontId="0" borderId="50" applyNumberFormat="0" applyFont="1" applyFill="0" applyBorder="1" applyAlignment="1" applyProtection="0">
      <alignment horizontal="center" vertical="center"/>
    </xf>
    <xf numFmtId="0" fontId="0" borderId="51" applyNumberFormat="0" applyFont="1" applyFill="0" applyBorder="1" applyAlignment="1" applyProtection="0">
      <alignment horizontal="center" vertical="center"/>
    </xf>
    <xf numFmtId="0" fontId="0" fillId="4" borderId="52" applyNumberFormat="0" applyFont="1" applyFill="1" applyBorder="1" applyAlignment="1" applyProtection="0">
      <alignment horizontal="center" vertical="center"/>
    </xf>
    <xf numFmtId="0" fontId="0" borderId="53" applyNumberFormat="0" applyFont="1" applyFill="0" applyBorder="1" applyAlignment="1" applyProtection="0">
      <alignment horizontal="center" vertical="center"/>
    </xf>
    <xf numFmtId="49" fontId="0" fillId="3" borderId="54" applyNumberFormat="1" applyFont="1" applyFill="1" applyBorder="1" applyAlignment="1" applyProtection="0">
      <alignment horizontal="center" vertical="center"/>
    </xf>
    <xf numFmtId="0" fontId="0" borderId="47" applyNumberFormat="0" applyFont="1" applyFill="0" applyBorder="1" applyAlignment="1" applyProtection="0">
      <alignment horizontal="center" vertical="center"/>
    </xf>
    <xf numFmtId="49" fontId="0" borderId="47" applyNumberFormat="1" applyFont="1" applyFill="0" applyBorder="1" applyAlignment="1" applyProtection="0">
      <alignment vertical="center"/>
    </xf>
    <xf numFmtId="0" fontId="0" borderId="44" applyNumberFormat="0" applyFont="1" applyFill="0" applyBorder="1" applyAlignment="1" applyProtection="0">
      <alignment vertical="center"/>
    </xf>
    <xf numFmtId="0" fontId="0" borderId="38" applyNumberFormat="0" applyFont="1" applyFill="0" applyBorder="1" applyAlignment="1" applyProtection="0">
      <alignment vertical="center"/>
    </xf>
    <xf numFmtId="49" fontId="4" fillId="5" borderId="8" applyNumberFormat="1" applyFont="1" applyFill="1" applyBorder="1" applyAlignment="1" applyProtection="0">
      <alignment horizontal="left" vertical="center"/>
    </xf>
    <xf numFmtId="49" fontId="6" fillId="2" borderId="55" applyNumberFormat="1" applyFont="1" applyFill="1" applyBorder="1" applyAlignment="1" applyProtection="0">
      <alignment vertical="center"/>
    </xf>
    <xf numFmtId="0" fontId="0" borderId="56" applyNumberFormat="0" applyFont="1" applyFill="0" applyBorder="1" applyAlignment="1" applyProtection="0">
      <alignment vertical="center"/>
    </xf>
    <xf numFmtId="49" fontId="6" fillId="2" borderId="55" applyNumberFormat="1" applyFont="1" applyFill="1" applyBorder="1" applyAlignment="1" applyProtection="0">
      <alignment horizontal="left" vertical="center"/>
    </xf>
    <xf numFmtId="49" fontId="0" fillId="4" borderId="57" applyNumberFormat="1" applyFont="1" applyFill="1" applyBorder="1" applyAlignment="1" applyProtection="0">
      <alignment horizontal="left" vertical="center"/>
    </xf>
    <xf numFmtId="0" fontId="0" fillId="4" borderId="58" applyNumberFormat="0" applyFont="1" applyFill="1" applyBorder="1" applyAlignment="1" applyProtection="0">
      <alignment horizontal="left" vertical="bottom"/>
    </xf>
    <xf numFmtId="0" fontId="0" borderId="59" applyNumberFormat="0" applyFont="1" applyFill="0" applyBorder="1" applyAlignment="1" applyProtection="0">
      <alignment vertical="center"/>
    </xf>
    <xf numFmtId="0" fontId="0" borderId="38" applyNumberFormat="1" applyFont="1" applyFill="0" applyBorder="1" applyAlignment="1" applyProtection="0">
      <alignment vertical="center"/>
    </xf>
    <xf numFmtId="49" fontId="0" borderId="9" applyNumberFormat="1" applyFont="1" applyFill="0" applyBorder="1" applyAlignment="1" applyProtection="0">
      <alignment horizontal="left" vertical="center"/>
    </xf>
    <xf numFmtId="49" fontId="0" borderId="38" applyNumberFormat="1" applyFont="1" applyFill="0" applyBorder="1" applyAlignment="1" applyProtection="0">
      <alignment horizontal="left" vertical="center"/>
    </xf>
    <xf numFmtId="49" fontId="0" fillId="4" borderId="60" applyNumberFormat="1" applyFont="1" applyFill="1" applyBorder="1" applyAlignment="1" applyProtection="0">
      <alignment horizontal="left" vertical="center"/>
    </xf>
    <xf numFmtId="0" fontId="0" fillId="4" borderId="36" applyNumberFormat="0" applyFont="1" applyFill="1" applyBorder="1" applyAlignment="1" applyProtection="0">
      <alignment horizontal="left" vertical="bottom"/>
    </xf>
    <xf numFmtId="0" fontId="0" borderId="61" applyNumberFormat="0" applyFont="1" applyFill="0" applyBorder="1" applyAlignment="1" applyProtection="0">
      <alignment vertical="center"/>
    </xf>
    <xf numFmtId="0" fontId="0" borderId="38" applyNumberFormat="1" applyFont="1" applyFill="0" applyBorder="1" applyAlignment="1" applyProtection="0">
      <alignment horizontal="left" vertical="center"/>
    </xf>
    <xf numFmtId="0" fontId="0" borderId="60" applyNumberFormat="0" applyFont="1" applyFill="0" applyBorder="1" applyAlignment="1" applyProtection="0">
      <alignment vertical="center"/>
    </xf>
    <xf numFmtId="0" fontId="0" borderId="36" applyNumberFormat="0" applyFont="1" applyFill="0" applyBorder="1" applyAlignment="1" applyProtection="0">
      <alignment vertical="center"/>
    </xf>
    <xf numFmtId="49" fontId="7" borderId="9" applyNumberFormat="1" applyFont="1" applyFill="0" applyBorder="1" applyAlignment="1" applyProtection="0">
      <alignment vertical="center"/>
    </xf>
    <xf numFmtId="49" fontId="0" borderId="45" applyNumberFormat="1" applyFont="1" applyFill="0" applyBorder="1" applyAlignment="1" applyProtection="0">
      <alignment horizontal="left" vertical="center"/>
    </xf>
    <xf numFmtId="49" fontId="8" borderId="9" applyNumberFormat="1" applyFont="1" applyFill="0" applyBorder="1" applyAlignment="1" applyProtection="0">
      <alignment vertical="center"/>
    </xf>
    <xf numFmtId="49" fontId="0" fillId="4" borderId="60" applyNumberFormat="1" applyFont="1" applyFill="1" applyBorder="1" applyAlignment="1" applyProtection="0">
      <alignment horizontal="left" vertical="center" wrapText="1"/>
    </xf>
    <xf numFmtId="49" fontId="4" borderId="9" applyNumberFormat="1" applyFont="1" applyFill="0" applyBorder="1" applyAlignment="1" applyProtection="0">
      <alignment vertical="center"/>
    </xf>
    <xf numFmtId="0" fontId="0" borderId="62" applyNumberFormat="0" applyFont="1" applyFill="0" applyBorder="1" applyAlignment="1" applyProtection="0">
      <alignment vertical="center"/>
    </xf>
    <xf numFmtId="0" fontId="0" borderId="52" applyNumberFormat="0" applyFont="1" applyFill="0" applyBorder="1" applyAlignment="1" applyProtection="0">
      <alignment vertical="center"/>
    </xf>
    <xf numFmtId="0" fontId="0" borderId="63" applyNumberFormat="0" applyFont="1" applyFill="0" applyBorder="1" applyAlignment="1" applyProtection="0">
      <alignment vertical="center"/>
    </xf>
    <xf numFmtId="0" fontId="0" borderId="43" applyNumberFormat="0" applyFont="1" applyFill="0" applyBorder="1" applyAlignment="1" applyProtection="0">
      <alignment vertical="center"/>
    </xf>
    <xf numFmtId="0" fontId="0" borderId="45" applyNumberFormat="0" applyFont="1" applyFill="0" applyBorder="1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0" fontId="0" fillId="5" borderId="1" applyNumberFormat="0" applyFont="1" applyFill="1" applyBorder="1" applyAlignment="1" applyProtection="0">
      <alignment horizontal="center" vertical="center"/>
    </xf>
    <xf numFmtId="49" fontId="3" fillId="5" borderId="2" applyNumberFormat="1" applyFont="1" applyFill="1" applyBorder="1" applyAlignment="1" applyProtection="0">
      <alignment horizontal="center" vertical="center"/>
    </xf>
    <xf numFmtId="49" fontId="3" fillId="5" borderId="3" applyNumberFormat="1" applyFont="1" applyFill="1" applyBorder="1" applyAlignment="1" applyProtection="0">
      <alignment horizontal="center" vertical="center"/>
    </xf>
    <xf numFmtId="49" fontId="4" fillId="5" borderId="5" applyNumberFormat="1" applyFont="1" applyFill="1" applyBorder="1" applyAlignment="1" applyProtection="0">
      <alignment horizontal="center" vertical="center"/>
    </xf>
    <xf numFmtId="0" fontId="0" fillId="5" borderId="6" applyNumberFormat="0" applyFont="1" applyFill="1" applyBorder="1" applyAlignment="1" applyProtection="0">
      <alignment vertical="center"/>
    </xf>
    <xf numFmtId="0" fontId="0" fillId="5" borderId="7" applyNumberFormat="0" applyFont="1" applyFill="1" applyBorder="1" applyAlignment="1" applyProtection="0">
      <alignment vertical="center"/>
    </xf>
    <xf numFmtId="0" fontId="0" fillId="5" borderId="11" applyNumberFormat="0" applyFont="1" applyFill="1" applyBorder="1" applyAlignment="1" applyProtection="0">
      <alignment horizontal="center" vertical="center"/>
    </xf>
    <xf numFmtId="49" fontId="5" fillId="5" borderId="12" applyNumberFormat="1" applyFont="1" applyFill="1" applyBorder="1" applyAlignment="1" applyProtection="0">
      <alignment horizontal="center" vertical="center"/>
    </xf>
    <xf numFmtId="0" fontId="3" fillId="5" borderId="12" applyNumberFormat="0" applyFont="1" applyFill="1" applyBorder="1" applyAlignment="1" applyProtection="0">
      <alignment horizontal="center" vertical="center"/>
    </xf>
    <xf numFmtId="0" fontId="3" fillId="5" borderId="13" applyNumberFormat="0" applyFont="1" applyFill="1" applyBorder="1" applyAlignment="1" applyProtection="0">
      <alignment horizontal="center" vertical="center"/>
    </xf>
    <xf numFmtId="0" fontId="3" fillId="5" borderId="64" applyNumberFormat="0" applyFont="1" applyFill="1" applyBorder="1" applyAlignment="1" applyProtection="0">
      <alignment horizontal="center" vertical="center"/>
    </xf>
    <xf numFmtId="49" fontId="0" fillId="5" borderId="15" applyNumberFormat="1" applyFont="1" applyFill="1" applyBorder="1" applyAlignment="1" applyProtection="0">
      <alignment horizontal="center" vertical="center"/>
    </xf>
    <xf numFmtId="49" fontId="0" fillId="5" borderId="16" applyNumberFormat="1" applyFont="1" applyFill="1" applyBorder="1" applyAlignment="1" applyProtection="0">
      <alignment horizontal="center" vertical="center"/>
    </xf>
    <xf numFmtId="49" fontId="0" fillId="5" borderId="17" applyNumberFormat="1" applyFont="1" applyFill="1" applyBorder="1" applyAlignment="1" applyProtection="0">
      <alignment horizontal="center" vertical="center"/>
    </xf>
    <xf numFmtId="0" fontId="0" fillId="3" borderId="65" applyNumberFormat="1" applyFont="1" applyFill="1" applyBorder="1" applyAlignment="1" applyProtection="0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8e2bf"/>
      <rgbColor rgb="ffaaaaaa"/>
      <rgbColor rgb="ffd9d8d9"/>
      <rgbColor rgb="ffd9d8da"/>
      <rgbColor rgb="fff2f2f2"/>
      <rgbColor rgb="ffaaa9ab"/>
      <rgbColor rgb="ffffffff"/>
      <rgbColor rgb="ffc7e2be"/>
      <rgbColor rgb="ffc73c26"/>
      <rgbColor rgb="ffc536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png"/><Relationship Id="rId3" Type="http://schemas.openxmlformats.org/officeDocument/2006/relationships/image" Target="../media/image2.jpeg"/><Relationship Id="rId4" Type="http://schemas.openxmlformats.org/officeDocument/2006/relationships/image" Target="../media/image3.jpeg"/></Relationships>
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png"/><Relationship Id="rId3" Type="http://schemas.openxmlformats.org/officeDocument/2006/relationships/image" Target="../media/image2.jpeg"/><Relationship Id="rId4" Type="http://schemas.openxmlformats.org/officeDocument/2006/relationships/image" Target="../media/image3.jpe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14</xdr:col>
      <xdr:colOff>283031</xdr:colOff>
      <xdr:row>9</xdr:row>
      <xdr:rowOff>144473</xdr:rowOff>
    </xdr:from>
    <xdr:to>
      <xdr:col>19</xdr:col>
      <xdr:colOff>275054</xdr:colOff>
      <xdr:row>28</xdr:row>
      <xdr:rowOff>186501</xdr:rowOff>
    </xdr:to>
    <xdr:pic>
      <xdr:nvPicPr>
        <xdr:cNvPr id="2" name="3b8b87_be8b631bc8f04505bd612a1409636d50_mv2.jp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9968031" y="2434918"/>
          <a:ext cx="5262524" cy="45759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15</xdr:col>
      <xdr:colOff>104552</xdr:colOff>
      <xdr:row>29</xdr:row>
      <xdr:rowOff>128714</xdr:rowOff>
    </xdr:from>
    <xdr:to>
      <xdr:col>18</xdr:col>
      <xdr:colOff>1126633</xdr:colOff>
      <xdr:row>33</xdr:row>
      <xdr:rowOff>53212</xdr:rowOff>
    </xdr:to>
    <xdr:sp>
      <xdr:nvSpPr>
        <xdr:cNvPr id="3" name="Shape 3"/>
        <xdr:cNvSpPr txBox="1"/>
      </xdr:nvSpPr>
      <xdr:spPr>
        <a:xfrm>
          <a:off x="20805552" y="7175309"/>
          <a:ext cx="3587482" cy="8134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9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defRPr>
          </a:pPr>
          <a:r>
            <a:rPr b="1" baseline="0" cap="none" i="0" spc="0" strike="noStrike" sz="19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rPr>
            <a:t>本大会マスコットキャラクター</a:t>
          </a:r>
          <a:endParaRPr b="1" baseline="0" cap="none" i="0" spc="0" strike="noStrike" sz="1900" u="none">
            <a:solidFill>
              <a:srgbClr val="000000"/>
            </a:solidFill>
            <a:uFillTx/>
            <a:latin typeface="游ゴシック"/>
            <a:ea typeface="游ゴシック"/>
            <a:cs typeface="游ゴシック"/>
            <a:sym typeface="游ゴシック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9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defRPr>
          </a:pPr>
          <a:r>
            <a:rPr b="1" baseline="0" cap="none" i="0" spc="0" strike="noStrike" sz="19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rPr>
            <a:t>「いわっぎょ」</a:t>
          </a:r>
        </a:p>
      </xdr:txBody>
    </xdr:sp>
    <xdr:clientData/>
  </xdr:twoCellAnchor>
  <xdr:twoCellAnchor>
    <xdr:from>
      <xdr:col>11</xdr:col>
      <xdr:colOff>932477</xdr:colOff>
      <xdr:row>25</xdr:row>
      <xdr:rowOff>17303</xdr:rowOff>
    </xdr:from>
    <xdr:to>
      <xdr:col>13</xdr:col>
      <xdr:colOff>1065093</xdr:colOff>
      <xdr:row>43</xdr:row>
      <xdr:rowOff>51379</xdr:rowOff>
    </xdr:to>
    <xdr:pic>
      <xdr:nvPicPr>
        <xdr:cNvPr id="4" name="iwaccho.png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15118377" y="6187598"/>
          <a:ext cx="3841017" cy="39456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738455</xdr:colOff>
      <xdr:row>43</xdr:row>
      <xdr:rowOff>183953</xdr:rowOff>
    </xdr:from>
    <xdr:to>
      <xdr:col>13</xdr:col>
      <xdr:colOff>1259115</xdr:colOff>
      <xdr:row>47</xdr:row>
      <xdr:rowOff>104324</xdr:rowOff>
    </xdr:to>
    <xdr:sp>
      <xdr:nvSpPr>
        <xdr:cNvPr id="5" name="Shape 5"/>
        <xdr:cNvSpPr txBox="1"/>
      </xdr:nvSpPr>
      <xdr:spPr>
        <a:xfrm>
          <a:off x="14924355" y="10265848"/>
          <a:ext cx="4229061" cy="73317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defRPr>
          </a:pPr>
          <a:r>
            <a: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rPr>
            <a:t>第23回京大京女大会マスコットキャラクター</a:t>
          </a:r>
          <a:br>
            <a: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rPr>
          </a:br>
          <a:r>
            <a: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rPr>
            <a:t>「いわっちょ」</a:t>
          </a:r>
        </a:p>
      </xdr:txBody>
    </xdr:sp>
    <xdr:clientData/>
  </xdr:twoCellAnchor>
  <xdr:twoCellAnchor>
    <xdr:from>
      <xdr:col>15</xdr:col>
      <xdr:colOff>1024807</xdr:colOff>
      <xdr:row>36</xdr:row>
      <xdr:rowOff>156805</xdr:rowOff>
    </xdr:from>
    <xdr:to>
      <xdr:col>18</xdr:col>
      <xdr:colOff>1375327</xdr:colOff>
      <xdr:row>50</xdr:row>
      <xdr:rowOff>170775</xdr:rowOff>
    </xdr:to>
    <xdr:pic>
      <xdr:nvPicPr>
        <xdr:cNvPr id="6" name="CHkVn99h_400x400.jpg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21725806" y="8759150"/>
          <a:ext cx="2915922" cy="29159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15</xdr:col>
      <xdr:colOff>631835</xdr:colOff>
      <xdr:row>51</xdr:row>
      <xdr:rowOff>39973</xdr:rowOff>
    </xdr:from>
    <xdr:to>
      <xdr:col>19</xdr:col>
      <xdr:colOff>256450</xdr:colOff>
      <xdr:row>54</xdr:row>
      <xdr:rowOff>163544</xdr:rowOff>
    </xdr:to>
    <xdr:sp>
      <xdr:nvSpPr>
        <xdr:cNvPr id="7" name="Shape 7"/>
        <xdr:cNvSpPr txBox="1"/>
      </xdr:nvSpPr>
      <xdr:spPr>
        <a:xfrm>
          <a:off x="21332835" y="11747468"/>
          <a:ext cx="3879116" cy="73317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defRPr>
          </a:pPr>
          <a:r>
            <a: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rPr>
            <a:t>38期新人運営練マスコットキャラクター</a:t>
          </a:r>
          <a:endParaRPr b="1" baseline="0" cap="none" i="0" spc="0" strike="noStrike" sz="1600" u="none">
            <a:solidFill>
              <a:srgbClr val="000000"/>
            </a:solidFill>
            <a:uFillTx/>
            <a:latin typeface="游ゴシック"/>
            <a:ea typeface="游ゴシック"/>
            <a:cs typeface="游ゴシック"/>
            <a:sym typeface="游ゴシック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defRPr>
          </a:pPr>
          <a:r>
            <a: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rPr>
            <a:t>「大文爺」</a:t>
          </a:r>
        </a:p>
      </xdr:txBody>
    </xdr:sp>
    <xdr:clientData/>
  </xdr:twoCellAnchor>
  <xdr:twoCellAnchor>
    <xdr:from>
      <xdr:col>9</xdr:col>
      <xdr:colOff>420294</xdr:colOff>
      <xdr:row>41</xdr:row>
      <xdr:rowOff>158</xdr:rowOff>
    </xdr:from>
    <xdr:to>
      <xdr:col>10</xdr:col>
      <xdr:colOff>1278410</xdr:colOff>
      <xdr:row>50</xdr:row>
      <xdr:rowOff>84918</xdr:rowOff>
    </xdr:to>
    <xdr:pic>
      <xdr:nvPicPr>
        <xdr:cNvPr id="8" name="DJSVQY9VAAEnIOi.jpeg"/>
        <xdr:cNvPicPr>
          <a:picLocks noChangeAspect="1"/>
        </xdr:cNvPicPr>
      </xdr:nvPicPr>
      <xdr:blipFill>
        <a:blip r:embed="rId4">
          <a:extLst/>
        </a:blip>
        <a:stretch>
          <a:fillRect/>
        </a:stretch>
      </xdr:blipFill>
      <xdr:spPr>
        <a:xfrm>
          <a:off x="11329594" y="9675653"/>
          <a:ext cx="2534517" cy="19135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8</xdr:col>
      <xdr:colOff>1133832</xdr:colOff>
      <xdr:row>51</xdr:row>
      <xdr:rowOff>39973</xdr:rowOff>
    </xdr:from>
    <xdr:to>
      <xdr:col>11</xdr:col>
      <xdr:colOff>209272</xdr:colOff>
      <xdr:row>54</xdr:row>
      <xdr:rowOff>163544</xdr:rowOff>
    </xdr:to>
    <xdr:sp>
      <xdr:nvSpPr>
        <xdr:cNvPr id="9" name="Shape 9"/>
        <xdr:cNvSpPr txBox="1"/>
      </xdr:nvSpPr>
      <xdr:spPr>
        <a:xfrm>
          <a:off x="10798532" y="11747468"/>
          <a:ext cx="3596641" cy="73317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defRPr>
          </a:pPr>
          <a:r>
            <a: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rPr>
            <a:t>安中一門大会マスコットキャラクター</a:t>
          </a:r>
          <a:br>
            <a: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rPr>
          </a:br>
          <a:r>
            <a: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rPr>
            <a:t>「コンパカスくん」</a:t>
          </a:r>
        </a:p>
      </xdr:txBody>
    </xdr:sp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14</xdr:col>
      <xdr:colOff>12382</xdr:colOff>
      <xdr:row>9</xdr:row>
      <xdr:rowOff>195272</xdr:rowOff>
    </xdr:from>
    <xdr:to>
      <xdr:col>19</xdr:col>
      <xdr:colOff>4405</xdr:colOff>
      <xdr:row>28</xdr:row>
      <xdr:rowOff>65850</xdr:rowOff>
    </xdr:to>
    <xdr:pic>
      <xdr:nvPicPr>
        <xdr:cNvPr id="11" name="3b8b87_be8b631bc8f04505bd612a1409636d50_mv2.jp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9697382" y="2485717"/>
          <a:ext cx="5262524" cy="45759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14</xdr:col>
      <xdr:colOff>849903</xdr:colOff>
      <xdr:row>28</xdr:row>
      <xdr:rowOff>230314</xdr:rowOff>
    </xdr:from>
    <xdr:to>
      <xdr:col>18</xdr:col>
      <xdr:colOff>855984</xdr:colOff>
      <xdr:row>32</xdr:row>
      <xdr:rowOff>53212</xdr:rowOff>
    </xdr:to>
    <xdr:sp>
      <xdr:nvSpPr>
        <xdr:cNvPr id="12" name="Shape 12"/>
        <xdr:cNvSpPr txBox="1"/>
      </xdr:nvSpPr>
      <xdr:spPr>
        <a:xfrm>
          <a:off x="20534903" y="7226109"/>
          <a:ext cx="3587482" cy="8134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9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defRPr>
          </a:pPr>
          <a:r>
            <a:rPr b="1" baseline="0" cap="none" i="0" spc="0" strike="noStrike" sz="19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rPr>
            <a:t>本大会マスコットキャラクター</a:t>
          </a:r>
          <a:endParaRPr b="1" baseline="0" cap="none" i="0" spc="0" strike="noStrike" sz="1900" u="none">
            <a:solidFill>
              <a:srgbClr val="000000"/>
            </a:solidFill>
            <a:uFillTx/>
            <a:latin typeface="游ゴシック"/>
            <a:ea typeface="游ゴシック"/>
            <a:cs typeface="游ゴシック"/>
            <a:sym typeface="游ゴシック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9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defRPr>
          </a:pPr>
          <a:r>
            <a:rPr b="1" baseline="0" cap="none" i="0" spc="0" strike="noStrike" sz="19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rPr>
            <a:t>「いわっぎょ」</a:t>
          </a:r>
        </a:p>
      </xdr:txBody>
    </xdr:sp>
    <xdr:clientData/>
  </xdr:twoCellAnchor>
  <xdr:twoCellAnchor>
    <xdr:from>
      <xdr:col>18</xdr:col>
      <xdr:colOff>1398969</xdr:colOff>
      <xdr:row>33</xdr:row>
      <xdr:rowOff>189553</xdr:rowOff>
    </xdr:from>
    <xdr:to>
      <xdr:col>24</xdr:col>
      <xdr:colOff>248885</xdr:colOff>
      <xdr:row>49</xdr:row>
      <xdr:rowOff>172829</xdr:rowOff>
    </xdr:to>
    <xdr:pic>
      <xdr:nvPicPr>
        <xdr:cNvPr id="13" name="iwaccho.png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24665369" y="8423598"/>
          <a:ext cx="3841017" cy="39456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18</xdr:col>
      <xdr:colOff>1204947</xdr:colOff>
      <xdr:row>50</xdr:row>
      <xdr:rowOff>57753</xdr:rowOff>
    </xdr:from>
    <xdr:to>
      <xdr:col>24</xdr:col>
      <xdr:colOff>442907</xdr:colOff>
      <xdr:row>53</xdr:row>
      <xdr:rowOff>47974</xdr:rowOff>
    </xdr:to>
    <xdr:sp>
      <xdr:nvSpPr>
        <xdr:cNvPr id="14" name="Shape 14"/>
        <xdr:cNvSpPr txBox="1"/>
      </xdr:nvSpPr>
      <xdr:spPr>
        <a:xfrm>
          <a:off x="24471347" y="12501848"/>
          <a:ext cx="4229061" cy="73317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defRPr>
          </a:pPr>
          <a:r>
            <a: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rPr>
            <a:t>第23回京大京女大会マスコットキャラクター</a:t>
          </a:r>
          <a:br>
            <a: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rPr>
          </a:br>
          <a:r>
            <a: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rPr>
            <a:t>「いわっちょ」</a:t>
          </a:r>
        </a:p>
      </xdr:txBody>
    </xdr:sp>
    <xdr:clientData/>
  </xdr:twoCellAnchor>
  <xdr:twoCellAnchor>
    <xdr:from>
      <xdr:col>20</xdr:col>
      <xdr:colOff>378327</xdr:colOff>
      <xdr:row>12</xdr:row>
      <xdr:rowOff>144522</xdr:rowOff>
    </xdr:from>
    <xdr:to>
      <xdr:col>24</xdr:col>
      <xdr:colOff>652647</xdr:colOff>
      <xdr:row>24</xdr:row>
      <xdr:rowOff>88642</xdr:rowOff>
    </xdr:to>
    <xdr:pic>
      <xdr:nvPicPr>
        <xdr:cNvPr id="15" name="CHkVn99h_400x400.jpg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25994227" y="3177917"/>
          <a:ext cx="2915921" cy="29159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19</xdr:col>
      <xdr:colOff>645755</xdr:colOff>
      <xdr:row>24</xdr:row>
      <xdr:rowOff>161039</xdr:rowOff>
    </xdr:from>
    <xdr:to>
      <xdr:col>25</xdr:col>
      <xdr:colOff>562471</xdr:colOff>
      <xdr:row>27</xdr:row>
      <xdr:rowOff>151260</xdr:rowOff>
    </xdr:to>
    <xdr:sp>
      <xdr:nvSpPr>
        <xdr:cNvPr id="16" name="Shape 16"/>
        <xdr:cNvSpPr txBox="1"/>
      </xdr:nvSpPr>
      <xdr:spPr>
        <a:xfrm>
          <a:off x="25601255" y="6166234"/>
          <a:ext cx="3879117" cy="73317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defRPr>
          </a:pPr>
          <a:r>
            <a: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rPr>
            <a:t>38期新人運営練マスコットキャラクター</a:t>
          </a:r>
          <a:endParaRPr b="1" baseline="0" cap="none" i="0" spc="0" strike="noStrike" sz="1600" u="none">
            <a:solidFill>
              <a:srgbClr val="000000"/>
            </a:solidFill>
            <a:uFillTx/>
            <a:latin typeface="游ゴシック"/>
            <a:ea typeface="游ゴシック"/>
            <a:cs typeface="游ゴシック"/>
            <a:sym typeface="游ゴシック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defRPr>
          </a:pPr>
          <a:r>
            <a: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rPr>
            <a:t>「大文爺」</a:t>
          </a:r>
        </a:p>
      </xdr:txBody>
    </xdr:sp>
    <xdr:clientData/>
  </xdr:twoCellAnchor>
  <xdr:twoCellAnchor>
    <xdr:from>
      <xdr:col>14</xdr:col>
      <xdr:colOff>858960</xdr:colOff>
      <xdr:row>37</xdr:row>
      <xdr:rowOff>107473</xdr:rowOff>
    </xdr:from>
    <xdr:to>
      <xdr:col>17</xdr:col>
      <xdr:colOff>485176</xdr:colOff>
      <xdr:row>45</xdr:row>
      <xdr:rowOff>39833</xdr:rowOff>
    </xdr:to>
    <xdr:pic>
      <xdr:nvPicPr>
        <xdr:cNvPr id="17" name="DJSVQY9VAAEnIOi.jpeg"/>
        <xdr:cNvPicPr>
          <a:picLocks noChangeAspect="1"/>
        </xdr:cNvPicPr>
      </xdr:nvPicPr>
      <xdr:blipFill>
        <a:blip r:embed="rId4">
          <a:extLst/>
        </a:blip>
        <a:stretch>
          <a:fillRect/>
        </a:stretch>
      </xdr:blipFill>
      <xdr:spPr>
        <a:xfrm>
          <a:off x="20543960" y="9332118"/>
          <a:ext cx="2534517" cy="19135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14</xdr:col>
      <xdr:colOff>327898</xdr:colOff>
      <xdr:row>45</xdr:row>
      <xdr:rowOff>198088</xdr:rowOff>
    </xdr:from>
    <xdr:to>
      <xdr:col>18</xdr:col>
      <xdr:colOff>343138</xdr:colOff>
      <xdr:row>48</xdr:row>
      <xdr:rowOff>188309</xdr:rowOff>
    </xdr:to>
    <xdr:sp>
      <xdr:nvSpPr>
        <xdr:cNvPr id="18" name="Shape 18"/>
        <xdr:cNvSpPr txBox="1"/>
      </xdr:nvSpPr>
      <xdr:spPr>
        <a:xfrm>
          <a:off x="20012898" y="11403933"/>
          <a:ext cx="3596641" cy="73317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defRPr>
          </a:pPr>
          <a:r>
            <a: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rPr>
            <a:t>安中一門大会マスコットキャラクター</a:t>
          </a:r>
          <a:br>
            <a: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rPr>
          </a:br>
          <a:r>
            <a:rPr b="1" baseline="0" cap="none" i="0" spc="0" strike="noStrike" sz="1600" u="none">
              <a:solidFill>
                <a:srgbClr val="000000"/>
              </a:solidFill>
              <a:uFillTx/>
              <a:latin typeface="游ゴシック"/>
              <a:ea typeface="游ゴシック"/>
              <a:cs typeface="游ゴシック"/>
              <a:sym typeface="游ゴシック"/>
            </a:rPr>
            <a:t>「コンパカスくん」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AA56"/>
  <sheetViews>
    <sheetView workbookViewId="0" showGridLines="0" defaultGridColor="1"/>
  </sheetViews>
  <sheetFormatPr defaultColWidth="8.83333" defaultRowHeight="18" customHeight="1" outlineLevelRow="0" outlineLevelCol="0"/>
  <cols>
    <col min="1" max="1" width="5.55469" style="1" customWidth="1"/>
    <col min="2" max="3" width="21" style="1" customWidth="1"/>
    <col min="4" max="4" width="9.54688" style="1" customWidth="1"/>
    <col min="5" max="5" width="15.125" style="1" customWidth="1"/>
    <col min="6" max="6" width="8.85156" style="1" customWidth="1"/>
    <col min="7" max="7" width="24.8906" style="1" customWidth="1"/>
    <col min="8" max="8" width="21.0547" style="1" customWidth="1"/>
    <col min="9" max="9" width="16.3516" style="1" customWidth="1"/>
    <col min="10" max="10" width="22.0391" style="1" customWidth="1"/>
    <col min="11" max="11" width="20.9844" style="1" customWidth="1"/>
    <col min="12" max="12" width="39.875" style="1" customWidth="1"/>
    <col min="13" max="13" width="8.85156" style="1" customWidth="1"/>
    <col min="14" max="14" width="23.5547" style="1" customWidth="1"/>
    <col min="15" max="15" width="13.3281" style="1" customWidth="1"/>
    <col min="16" max="16" width="14.4609" style="1" customWidth="1"/>
    <col min="17" max="17" width="10.3672" style="1" customWidth="1"/>
    <col min="18" max="18" width="8.85156" style="1" customWidth="1"/>
    <col min="19" max="19" width="22.1641" style="1" customWidth="1"/>
    <col min="20" max="27" width="8.67188" style="1" customWidth="1"/>
    <col min="28" max="256" width="8.85156" style="1" customWidth="1"/>
  </cols>
  <sheetData>
    <row r="1" ht="26.85" customHeight="1">
      <c r="A1" s="2"/>
      <c r="B1" t="s" s="3">
        <v>0</v>
      </c>
      <c r="C1" t="s" s="3">
        <v>1</v>
      </c>
      <c r="D1" t="s" s="3">
        <v>2</v>
      </c>
      <c r="E1" t="s" s="3">
        <v>3</v>
      </c>
      <c r="F1" t="s" s="3">
        <v>4</v>
      </c>
      <c r="G1" t="s" s="3">
        <v>5</v>
      </c>
      <c r="H1" t="s" s="3">
        <v>6</v>
      </c>
      <c r="I1" t="s" s="3">
        <v>7</v>
      </c>
      <c r="J1" t="s" s="3">
        <v>8</v>
      </c>
      <c r="K1" t="s" s="3">
        <v>9</v>
      </c>
      <c r="L1" t="s" s="3">
        <v>10</v>
      </c>
      <c r="M1" t="s" s="4">
        <v>11</v>
      </c>
      <c r="N1" s="5"/>
      <c r="O1" t="s" s="6">
        <v>12</v>
      </c>
      <c r="P1" s="7"/>
      <c r="Q1" s="7"/>
      <c r="R1" s="8"/>
      <c r="S1" s="9"/>
      <c r="T1" s="10"/>
      <c r="U1" s="11"/>
      <c r="V1" s="11"/>
      <c r="W1" s="11"/>
      <c r="X1" s="11"/>
      <c r="Y1" s="11"/>
      <c r="Z1" s="11"/>
      <c r="AA1" s="11"/>
    </row>
    <row r="2" ht="17" customHeight="1">
      <c r="A2" s="12"/>
      <c r="B2" t="s" s="13">
        <v>13</v>
      </c>
      <c r="C2" t="s" s="13">
        <v>13</v>
      </c>
      <c r="D2" s="14"/>
      <c r="E2" s="14"/>
      <c r="F2" s="15"/>
      <c r="G2" s="14"/>
      <c r="H2" s="14"/>
      <c r="I2" s="14"/>
      <c r="J2" t="s" s="13">
        <v>14</v>
      </c>
      <c r="K2" s="14"/>
      <c r="L2" s="14"/>
      <c r="M2" s="16"/>
      <c r="N2" s="5"/>
      <c r="O2" t="s" s="17">
        <v>15</v>
      </c>
      <c r="P2" t="s" s="18">
        <v>16</v>
      </c>
      <c r="Q2" t="s" s="18">
        <v>17</v>
      </c>
      <c r="R2" t="s" s="19">
        <v>18</v>
      </c>
      <c r="S2" s="20"/>
      <c r="T2" s="10"/>
      <c r="U2" s="11"/>
      <c r="V2" s="11"/>
      <c r="W2" s="11"/>
      <c r="X2" s="11"/>
      <c r="Y2" s="11"/>
      <c r="Z2" s="11"/>
      <c r="AA2" s="11"/>
    </row>
    <row r="3" ht="19.5" customHeight="1">
      <c r="A3" t="s" s="21">
        <v>19</v>
      </c>
      <c r="B3" t="s" s="22">
        <v>20</v>
      </c>
      <c r="C3" t="s" s="23">
        <v>21</v>
      </c>
      <c r="D3" t="s" s="24">
        <v>22</v>
      </c>
      <c r="E3" s="25">
        <v>35709</v>
      </c>
      <c r="F3" s="26">
        <f>IF(COUNT($E3)=1,DATEDIF($E3,"2020/03/21","Y"),"")</f>
        <v>22</v>
      </c>
      <c r="G3" t="s" s="23">
        <v>23</v>
      </c>
      <c r="H3" t="s" s="23">
        <v>24</v>
      </c>
      <c r="I3" t="s" s="23">
        <v>25</v>
      </c>
      <c r="J3" s="27"/>
      <c r="K3" t="s" s="28">
        <v>26</v>
      </c>
      <c r="L3" t="s" s="29">
        <v>27</v>
      </c>
      <c r="M3" s="30">
        <f>IF(COUNTBLANK($B3:$I3)+COUNTBLANK($K3)=0,IF($K3="一般",2000,0)+IF($K3="大学生・大学院生",1500,0)+IF($K3="高校生以下",1000,0)+IF($I3="レンタル",300,0),"")</f>
        <v>1800</v>
      </c>
      <c r="N3" s="31"/>
      <c r="O3" t="s" s="32">
        <v>24</v>
      </c>
      <c r="P3" t="s" s="33">
        <v>28</v>
      </c>
      <c r="Q3" t="s" s="34">
        <v>29</v>
      </c>
      <c r="R3" t="s" s="35">
        <v>30</v>
      </c>
      <c r="S3" s="36"/>
      <c r="T3" s="37"/>
      <c r="U3" s="38"/>
      <c r="V3" s="38"/>
      <c r="W3" s="38"/>
      <c r="X3" s="38"/>
      <c r="Y3" s="38"/>
      <c r="Z3" s="38"/>
      <c r="AA3" s="38"/>
    </row>
    <row r="4" ht="19.5" customHeight="1">
      <c r="A4" s="39">
        <f t="shared" si="2" ref="A4:A23">ROW()-3</f>
        <v>1</v>
      </c>
      <c r="B4" s="40"/>
      <c r="C4" s="40"/>
      <c r="D4" s="41"/>
      <c r="E4" s="42"/>
      <c r="F4" t="s" s="43">
        <f>IF(COUNT($E4)=1,DATEDIF($E4,"2020/03/21","Y"),"")</f>
      </c>
      <c r="G4" s="44"/>
      <c r="H4" s="40"/>
      <c r="I4" s="40"/>
      <c r="J4" s="45"/>
      <c r="K4" s="46"/>
      <c r="L4" s="47"/>
      <c r="M4" t="s" s="48">
        <f>IF(COUNTBLANK($B4:$I4)+COUNTBLANK($K4)=0,IF($K4="一般",2000,0)+IF($K4="大学生・大学院生",1500,0)+IF($K4="高校生以下",1000,0)+IF($I4="レンタル",300,0),"")</f>
      </c>
      <c r="N4" s="5"/>
      <c r="O4" t="s" s="49">
        <v>31</v>
      </c>
      <c r="P4" t="s" s="50">
        <v>32</v>
      </c>
      <c r="Q4" t="s" s="51">
        <v>33</v>
      </c>
      <c r="R4" t="s" s="52">
        <v>34</v>
      </c>
      <c r="S4" s="5"/>
      <c r="T4" s="10"/>
      <c r="U4" s="11"/>
      <c r="V4" s="11"/>
      <c r="W4" s="11"/>
      <c r="X4" s="11"/>
      <c r="Y4" s="11"/>
      <c r="Z4" s="11"/>
      <c r="AA4" s="11"/>
    </row>
    <row r="5" ht="19.5" customHeight="1">
      <c r="A5" s="53">
        <f t="shared" si="2"/>
        <v>2</v>
      </c>
      <c r="B5" s="38"/>
      <c r="C5" s="38"/>
      <c r="D5" s="41"/>
      <c r="E5" s="54"/>
      <c r="F5" t="s" s="43">
        <f>IF(COUNT($E5)=1,DATEDIF($E5,"2020/03/21","Y"),"")</f>
      </c>
      <c r="G5" s="55"/>
      <c r="H5" s="38"/>
      <c r="I5" s="38"/>
      <c r="J5" s="56"/>
      <c r="K5" s="46"/>
      <c r="L5" s="57"/>
      <c r="M5" t="s" s="48">
        <f>IF(COUNTBLANK($B5:$I5)+COUNTBLANK($K5)=0,IF($K5="一般",2000,0)+IF($K5="大学生・大学院生",1500,0)+IF($K5="高校生以下",1000,0)+IF($I5="レンタル",300,0),"")</f>
      </c>
      <c r="N5" s="5"/>
      <c r="O5" t="s" s="49">
        <v>35</v>
      </c>
      <c r="P5" t="s" s="50">
        <v>36</v>
      </c>
      <c r="Q5" t="s" s="51">
        <v>37</v>
      </c>
      <c r="R5" t="s" s="52">
        <v>38</v>
      </c>
      <c r="S5" s="5"/>
      <c r="T5" s="10"/>
      <c r="U5" s="11"/>
      <c r="V5" s="11"/>
      <c r="W5" s="11"/>
      <c r="X5" s="11"/>
      <c r="Y5" s="11"/>
      <c r="Z5" s="11"/>
      <c r="AA5" s="11"/>
    </row>
    <row r="6" ht="19.5" customHeight="1">
      <c r="A6" s="53">
        <f t="shared" si="2"/>
        <v>3</v>
      </c>
      <c r="B6" s="38"/>
      <c r="C6" s="38"/>
      <c r="D6" s="41"/>
      <c r="E6" s="54"/>
      <c r="F6" t="s" s="43">
        <f>IF(COUNT($E6)=1,DATEDIF($E6,"2020/03/21","Y"),"")</f>
      </c>
      <c r="G6" s="55"/>
      <c r="H6" s="38"/>
      <c r="I6" s="38"/>
      <c r="J6" s="56"/>
      <c r="K6" s="46"/>
      <c r="L6" s="57"/>
      <c r="M6" t="s" s="48">
        <f>IF(COUNTBLANK($B6:$I6)+COUNTBLANK($K6)=0,IF($K6="一般",2000,0)+IF($K6="大学生・大学院生",1500,0)+IF($K6="高校生以下",1000,0)+IF($I6="レンタル",300,0),"")</f>
      </c>
      <c r="N6" s="5"/>
      <c r="O6" t="s" s="58">
        <v>39</v>
      </c>
      <c r="P6" t="s" s="59">
        <v>40</v>
      </c>
      <c r="Q6" t="s" s="60">
        <v>41</v>
      </c>
      <c r="R6" t="s" s="61">
        <v>42</v>
      </c>
      <c r="S6" s="62"/>
      <c r="T6" s="10"/>
      <c r="U6" s="11"/>
      <c r="V6" s="11"/>
      <c r="W6" s="11"/>
      <c r="X6" s="11"/>
      <c r="Y6" s="11"/>
      <c r="Z6" s="11"/>
      <c r="AA6" s="11"/>
    </row>
    <row r="7" ht="19.5" customHeight="1">
      <c r="A7" s="53">
        <f t="shared" si="2"/>
        <v>4</v>
      </c>
      <c r="B7" s="38"/>
      <c r="C7" s="38"/>
      <c r="D7" s="41"/>
      <c r="E7" s="54"/>
      <c r="F7" t="s" s="43">
        <f>IF(COUNT($E7)=1,DATEDIF($E7,"2020/03/21","Y"),"")</f>
      </c>
      <c r="G7" s="55"/>
      <c r="H7" s="38"/>
      <c r="I7" s="38"/>
      <c r="J7" s="56"/>
      <c r="K7" s="46"/>
      <c r="L7" s="57"/>
      <c r="M7" t="s" s="48">
        <f>IF(COUNTBLANK($B7:$I7)+COUNTBLANK($K7)=0,IF($K7="一般",2000,0)+IF($K7="大学生・大学院生",1500,0)+IF($K7="高校生以下",1000,0)+IF($I7="レンタル",300,0),"")</f>
      </c>
      <c r="N7" s="10"/>
      <c r="O7" s="63"/>
      <c r="P7" s="63"/>
      <c r="Q7" s="63"/>
      <c r="R7" s="63"/>
      <c r="S7" s="63"/>
      <c r="T7" s="11"/>
      <c r="U7" s="11"/>
      <c r="V7" s="11"/>
      <c r="W7" s="11"/>
      <c r="X7" s="11"/>
      <c r="Y7" s="11"/>
      <c r="Z7" s="11"/>
      <c r="AA7" s="11"/>
    </row>
    <row r="8" ht="19.5" customHeight="1">
      <c r="A8" s="53">
        <f t="shared" si="2"/>
        <v>5</v>
      </c>
      <c r="B8" s="38"/>
      <c r="C8" s="38"/>
      <c r="D8" s="41"/>
      <c r="E8" s="54"/>
      <c r="F8" t="s" s="43">
        <f>IF(COUNT($E8)=1,DATEDIF($E8,"2020/03/21","Y"),"")</f>
      </c>
      <c r="G8" s="55"/>
      <c r="H8" s="38"/>
      <c r="I8" s="38"/>
      <c r="J8" s="56"/>
      <c r="K8" s="46"/>
      <c r="L8" s="57"/>
      <c r="M8" t="s" s="48">
        <f>IF(COUNTBLANK($B8:$I8)+COUNTBLANK($K8)=0,IF($K8="一般",2000,0)+IF($K8="大学生・大学院生",1500,0)+IF($K8="高校生以下",1000,0)+IF($I8="レンタル",300,0),"")</f>
      </c>
      <c r="N8" s="10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19.5" customHeight="1">
      <c r="A9" s="53">
        <f t="shared" si="2"/>
        <v>6</v>
      </c>
      <c r="B9" s="38"/>
      <c r="C9" s="38"/>
      <c r="D9" s="41"/>
      <c r="E9" s="54"/>
      <c r="F9" t="s" s="43">
        <f>IF(COUNT($E9)=1,DATEDIF($E9,"2020/03/21","Y"),"")</f>
      </c>
      <c r="G9" s="55"/>
      <c r="H9" s="38"/>
      <c r="I9" s="38"/>
      <c r="J9" s="56"/>
      <c r="K9" s="46"/>
      <c r="L9" s="57"/>
      <c r="M9" t="s" s="48">
        <f>IF(COUNTBLANK($B9:$I9)+COUNTBLANK($K9)=0,IF($K9="一般",2000,0)+IF($K9="大学生・大学院生",1500,0)+IF($K9="高校生以下",1000,0)+IF($I9="レンタル",300,0),"")</f>
      </c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19.5" customHeight="1">
      <c r="A10" s="53">
        <f t="shared" si="2"/>
        <v>7</v>
      </c>
      <c r="B10" s="38"/>
      <c r="C10" s="38"/>
      <c r="D10" s="41"/>
      <c r="E10" s="54"/>
      <c r="F10" t="s" s="43">
        <f>IF(COUNT($E10)=1,DATEDIF($E10,"2020/03/21","Y"),"")</f>
      </c>
      <c r="G10" s="55"/>
      <c r="H10" s="38"/>
      <c r="I10" s="38"/>
      <c r="J10" s="56"/>
      <c r="K10" s="46"/>
      <c r="L10" s="57"/>
      <c r="M10" t="s" s="48">
        <f>IF(COUNTBLANK($B10:$I10)+COUNTBLANK($K10)=0,IF($K10="一般",2000,0)+IF($K10="大学生・大学院生",1500,0)+IF($K10="高校生以下",1000,0)+IF($I10="レンタル",300,0),"")</f>
      </c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19.5" customHeight="1">
      <c r="A11" s="53">
        <f t="shared" si="2"/>
        <v>8</v>
      </c>
      <c r="B11" s="38"/>
      <c r="C11" s="38"/>
      <c r="D11" s="41"/>
      <c r="E11" s="54"/>
      <c r="F11" t="s" s="43">
        <f>IF(COUNT($E11)=1,DATEDIF($E11,"2020/03/21","Y"),"")</f>
      </c>
      <c r="G11" s="55"/>
      <c r="H11" s="38"/>
      <c r="I11" s="38"/>
      <c r="J11" s="56"/>
      <c r="K11" s="46"/>
      <c r="L11" s="57"/>
      <c r="M11" t="s" s="48">
        <f>IF(COUNTBLANK($B11:$I11)+COUNTBLANK($K11)=0,IF($K11="一般",2000,0)+IF($K11="大学生・大学院生",1500,0)+IF($K11="高校生以下",1000,0)+IF($I11="レンタル",300,0),"")</f>
      </c>
      <c r="N11" s="10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19.5" customHeight="1">
      <c r="A12" s="53">
        <f t="shared" si="2"/>
        <v>9</v>
      </c>
      <c r="B12" s="38"/>
      <c r="C12" s="38"/>
      <c r="D12" s="41"/>
      <c r="E12" s="54"/>
      <c r="F12" t="s" s="43">
        <f>IF(COUNT($E12)=1,DATEDIF($E12,"2020/03/21","Y"),"")</f>
      </c>
      <c r="G12" s="55"/>
      <c r="H12" s="38"/>
      <c r="I12" s="38"/>
      <c r="J12" s="56"/>
      <c r="K12" s="46"/>
      <c r="L12" s="57"/>
      <c r="M12" t="s" s="48">
        <f>IF(COUNTBLANK($B12:$I12)+COUNTBLANK($K12)=0,IF($K12="一般",2000,0)+IF($K12="大学生・大学院生",1500,0)+IF($K12="高校生以下",1000,0)+IF($I12="レンタル",300,0),"")</f>
      </c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19.5" customHeight="1">
      <c r="A13" s="53">
        <f t="shared" si="2"/>
        <v>10</v>
      </c>
      <c r="B13" s="38"/>
      <c r="C13" s="38"/>
      <c r="D13" s="41"/>
      <c r="E13" s="54"/>
      <c r="F13" t="s" s="43">
        <f>IF(COUNT($E13)=1,DATEDIF($E13,"2020/03/21","Y"),"")</f>
      </c>
      <c r="G13" s="55"/>
      <c r="H13" s="38"/>
      <c r="I13" s="38"/>
      <c r="J13" s="56"/>
      <c r="K13" s="46"/>
      <c r="L13" s="57"/>
      <c r="M13" t="s" s="48">
        <f>IF(COUNTBLANK($B13:$I13)+COUNTBLANK($K13)=0,IF($K13="一般",2000,0)+IF($K13="大学生・大学院生",1500,0)+IF($K13="高校生以下",1000,0)+IF($I13="レンタル",300,0),"")</f>
      </c>
      <c r="N13" s="10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19.5" customHeight="1">
      <c r="A14" s="53">
        <f t="shared" si="2"/>
        <v>11</v>
      </c>
      <c r="B14" s="38"/>
      <c r="C14" s="38"/>
      <c r="D14" s="41"/>
      <c r="E14" s="54"/>
      <c r="F14" t="s" s="43">
        <f>IF(COUNT($E14)=1,DATEDIF($E14,"2020/03/21","Y"),"")</f>
      </c>
      <c r="G14" s="55"/>
      <c r="H14" s="38"/>
      <c r="I14" s="38"/>
      <c r="J14" s="56"/>
      <c r="K14" s="46"/>
      <c r="L14" s="57"/>
      <c r="M14" t="s" s="48">
        <f>IF(COUNTBLANK($B14:$I14)+COUNTBLANK($K14)=0,IF($K14="一般",2000,0)+IF($K14="大学生・大学院生",1500,0)+IF($K14="高校生以下",1000,0)+IF($I14="レンタル",300,0),"")</f>
      </c>
      <c r="N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19.5" customHeight="1">
      <c r="A15" s="53">
        <f t="shared" si="2"/>
        <v>12</v>
      </c>
      <c r="B15" s="38"/>
      <c r="C15" s="38"/>
      <c r="D15" s="41"/>
      <c r="E15" s="54"/>
      <c r="F15" t="s" s="43">
        <f>IF(COUNT($E15)=1,DATEDIF($E15,"2020/03/21","Y"),"")</f>
      </c>
      <c r="G15" s="55"/>
      <c r="H15" s="38"/>
      <c r="I15" s="38"/>
      <c r="J15" s="56"/>
      <c r="K15" s="46"/>
      <c r="L15" s="57"/>
      <c r="M15" t="s" s="48">
        <f>IF(COUNTBLANK($B15:$I15)+COUNTBLANK($K15)=0,IF($K15="一般",2000,0)+IF($K15="大学生・大学院生",1500,0)+IF($K15="高校生以下",1000,0)+IF($I15="レンタル",300,0),"")</f>
      </c>
      <c r="N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19.5" customHeight="1">
      <c r="A16" s="53">
        <f t="shared" si="2"/>
        <v>13</v>
      </c>
      <c r="B16" s="38"/>
      <c r="C16" s="38"/>
      <c r="D16" s="41"/>
      <c r="E16" s="54"/>
      <c r="F16" t="s" s="43">
        <f>IF(COUNT($E16)=1,DATEDIF($E16,"2020/03/21","Y"),"")</f>
      </c>
      <c r="G16" s="55"/>
      <c r="H16" s="38"/>
      <c r="I16" s="38"/>
      <c r="J16" s="56"/>
      <c r="K16" s="46"/>
      <c r="L16" s="57"/>
      <c r="M16" t="s" s="48">
        <f>IF(COUNTBLANK($B16:$I16)+COUNTBLANK($K16)=0,IF($K16="一般",2000,0)+IF($K16="大学生・大学院生",1500,0)+IF($K16="高校生以下",1000,0)+IF($I16="レンタル",300,0),"")</f>
      </c>
      <c r="N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19.5" customHeight="1">
      <c r="A17" s="53">
        <f t="shared" si="2"/>
        <v>14</v>
      </c>
      <c r="B17" s="38"/>
      <c r="C17" s="38"/>
      <c r="D17" s="41"/>
      <c r="E17" s="54"/>
      <c r="F17" t="s" s="43">
        <f>IF(COUNT($E17)=1,DATEDIF($E17,"2020/03/21","Y"),"")</f>
      </c>
      <c r="G17" s="55"/>
      <c r="H17" s="38"/>
      <c r="I17" s="38"/>
      <c r="J17" s="56"/>
      <c r="K17" s="46"/>
      <c r="L17" s="57"/>
      <c r="M17" t="s" s="48">
        <f>IF(COUNTBLANK($B17:$I17)+COUNTBLANK($K17)=0,IF($K17="一般",2000,0)+IF($K17="大学生・大学院生",1500,0)+IF($K17="高校生以下",1000,0)+IF($I17="レンタル",300,0),"")</f>
      </c>
      <c r="N17" s="10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19.5" customHeight="1">
      <c r="A18" s="53">
        <f t="shared" si="2"/>
        <v>15</v>
      </c>
      <c r="B18" s="38"/>
      <c r="C18" s="38"/>
      <c r="D18" s="41"/>
      <c r="E18" s="54"/>
      <c r="F18" t="s" s="43">
        <f>IF(COUNT($E18)=1,DATEDIF($E18,"2020/03/21","Y"),"")</f>
      </c>
      <c r="G18" s="55"/>
      <c r="H18" s="38"/>
      <c r="I18" s="38"/>
      <c r="J18" s="56"/>
      <c r="K18" s="46"/>
      <c r="L18" s="57"/>
      <c r="M18" t="s" s="48">
        <f>IF(COUNTBLANK($B18:$I18)+COUNTBLANK($K18)=0,IF($K18="一般",2000,0)+IF($K18="大学生・大学院生",1500,0)+IF($K18="高校生以下",1000,0)+IF($I18="レンタル",300,0),"")</f>
      </c>
      <c r="N18" s="10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19.5" customHeight="1">
      <c r="A19" s="53">
        <f t="shared" si="2"/>
        <v>16</v>
      </c>
      <c r="B19" s="38"/>
      <c r="C19" s="38"/>
      <c r="D19" s="41"/>
      <c r="E19" s="54"/>
      <c r="F19" t="s" s="43">
        <f>IF(COUNT($E19)=1,DATEDIF($E19,"2020/03/21","Y"),"")</f>
      </c>
      <c r="G19" s="55"/>
      <c r="H19" s="38"/>
      <c r="I19" s="38"/>
      <c r="J19" s="56"/>
      <c r="K19" s="46"/>
      <c r="L19" s="57"/>
      <c r="M19" t="s" s="48">
        <f>IF(COUNTBLANK($B19:$I19)+COUNTBLANK($K19)=0,IF($K19="一般",2000,0)+IF($K19="大学生・大学院生",1500,0)+IF($K19="高校生以下",1000,0)+IF($I19="レンタル",300,0),"")</f>
      </c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19.5" customHeight="1">
      <c r="A20" s="53">
        <f t="shared" si="2"/>
        <v>17</v>
      </c>
      <c r="B20" s="38"/>
      <c r="C20" s="38"/>
      <c r="D20" s="41"/>
      <c r="E20" s="54"/>
      <c r="F20" t="s" s="43">
        <f>IF(COUNT($E20)=1,DATEDIF($E20,"2020/03/21","Y"),"")</f>
      </c>
      <c r="G20" s="55"/>
      <c r="H20" s="38"/>
      <c r="I20" s="38"/>
      <c r="J20" s="56"/>
      <c r="K20" s="46"/>
      <c r="L20" s="57"/>
      <c r="M20" t="s" s="48">
        <f>IF(COUNTBLANK($B20:$I20)+COUNTBLANK($K20)=0,IF($K20="一般",2000,0)+IF($K20="大学生・大学院生",1500,0)+IF($K20="高校生以下",1000,0)+IF($I20="レンタル",300,0),"")</f>
      </c>
      <c r="N20" s="10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19.5" customHeight="1">
      <c r="A21" s="53">
        <f t="shared" si="2"/>
        <v>18</v>
      </c>
      <c r="B21" s="38"/>
      <c r="C21" s="38"/>
      <c r="D21" s="41"/>
      <c r="E21" s="54"/>
      <c r="F21" t="s" s="43">
        <f>IF(COUNT($E21)=1,DATEDIF($E21,"2020/03/21","Y"),"")</f>
      </c>
      <c r="G21" s="55"/>
      <c r="H21" s="38"/>
      <c r="I21" s="38"/>
      <c r="J21" s="56"/>
      <c r="K21" s="46"/>
      <c r="L21" s="57"/>
      <c r="M21" t="s" s="48">
        <f>IF(COUNTBLANK($B21:$I21)+COUNTBLANK($K21)=0,IF($K21="一般",2000,0)+IF($K21="大学生・大学院生",1500,0)+IF($K21="高校生以下",1000,0)+IF($I21="レンタル",300,0),"")</f>
      </c>
      <c r="N21" s="10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19.5" customHeight="1">
      <c r="A22" s="53">
        <f t="shared" si="2"/>
        <v>19</v>
      </c>
      <c r="B22" s="38"/>
      <c r="C22" s="38"/>
      <c r="D22" s="41"/>
      <c r="E22" s="54"/>
      <c r="F22" t="s" s="43">
        <f>IF(COUNT($E22)=1,DATEDIF($E22,"2020/03/21","Y"),"")</f>
      </c>
      <c r="G22" s="55"/>
      <c r="H22" s="38"/>
      <c r="I22" s="38"/>
      <c r="J22" s="56"/>
      <c r="K22" s="46"/>
      <c r="L22" s="57"/>
      <c r="M22" t="s" s="48">
        <f>IF(COUNTBLANK($B22:$I22)+COUNTBLANK($K22)=0,IF($K22="一般",2000,0)+IF($K22="大学生・大学院生",1500,0)+IF($K22="高校生以下",1000,0)+IF($I22="レンタル",300,0),"")</f>
      </c>
      <c r="N22" s="10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ht="19.5" customHeight="1">
      <c r="A23" s="64">
        <f t="shared" si="2"/>
        <v>20</v>
      </c>
      <c r="B23" s="65"/>
      <c r="C23" s="65"/>
      <c r="D23" s="66"/>
      <c r="E23" s="67"/>
      <c r="F23" t="s" s="68">
        <f>IF(COUNT($E23)=1,DATEDIF($E23,"2020/03/21","Y"),"")</f>
      </c>
      <c r="G23" s="69"/>
      <c r="H23" s="65"/>
      <c r="I23" s="65"/>
      <c r="J23" s="70"/>
      <c r="K23" s="71"/>
      <c r="L23" s="72"/>
      <c r="M23" t="s" s="73">
        <f>IF(COUNTBLANK($B23:$I23)+COUNTBLANK($K23)=0,IF($K23="一般",2000,0)+IF($K23="大学生・大学院生",1500,0)+IF($K23="高校生以下",1000,0)+IF($I23="レンタル",300,0),"")</f>
      </c>
      <c r="N23" s="10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16.5" customHeight="1">
      <c r="A24" s="74"/>
      <c r="B24" t="s" s="75">
        <v>43</v>
      </c>
      <c r="C24" s="63"/>
      <c r="D24" s="63"/>
      <c r="E24" s="63"/>
      <c r="F24" s="63"/>
      <c r="G24" s="63"/>
      <c r="H24" s="63"/>
      <c r="I24" s="74"/>
      <c r="J24" s="63"/>
      <c r="K24" s="63"/>
      <c r="L24" s="63"/>
      <c r="M24" s="63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16" customHeight="1">
      <c r="A25" s="38"/>
      <c r="B25" s="11"/>
      <c r="C25" s="11"/>
      <c r="D25" s="11"/>
      <c r="E25" s="11"/>
      <c r="F25" s="11"/>
      <c r="G25" s="11"/>
      <c r="H25" s="11"/>
      <c r="I25" s="38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16.5" customHeight="1">
      <c r="A26" s="11"/>
      <c r="B26" s="76"/>
      <c r="C26" s="76"/>
      <c r="D26" s="76"/>
      <c r="E26" s="11"/>
      <c r="F26" s="11"/>
      <c r="G26" s="76"/>
      <c r="H26" s="76"/>
      <c r="I26" s="11"/>
      <c r="J26" s="76"/>
      <c r="K26" s="76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17.5" customHeight="1">
      <c r="A27" s="77"/>
      <c r="B27" t="s" s="78">
        <v>44</v>
      </c>
      <c r="C27" s="9"/>
      <c r="D27" s="9"/>
      <c r="E27" s="10"/>
      <c r="F27" s="77"/>
      <c r="G27" t="s" s="79">
        <v>45</v>
      </c>
      <c r="H27" s="80"/>
      <c r="I27" s="5"/>
      <c r="J27" t="s" s="81">
        <v>46</v>
      </c>
      <c r="K27" s="80"/>
      <c r="L27" s="10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ht="17.5" customHeight="1">
      <c r="A28" s="77"/>
      <c r="B28" t="s" s="82">
        <v>47</v>
      </c>
      <c r="C28" s="83"/>
      <c r="D28" s="84"/>
      <c r="E28" s="10"/>
      <c r="F28" s="77"/>
      <c r="G28" t="s" s="49">
        <v>48</v>
      </c>
      <c r="H28" s="85">
        <f>COUNTIF(K1:K56,"一般")+COUNTIF('エントリーシート(予備)'!K1:K113,"一般")</f>
        <v>0</v>
      </c>
      <c r="I28" s="5"/>
      <c r="J28" t="s" s="86">
        <v>49</v>
      </c>
      <c r="K28" t="s" s="87">
        <v>50</v>
      </c>
      <c r="L28" s="10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38"/>
      <c r="X28" s="11"/>
      <c r="Y28" s="11"/>
      <c r="Z28" s="11"/>
      <c r="AA28" s="11"/>
    </row>
    <row r="29" ht="17.5" customHeight="1">
      <c r="A29" s="77"/>
      <c r="B29" t="s" s="88">
        <v>51</v>
      </c>
      <c r="C29" s="89"/>
      <c r="D29" s="90"/>
      <c r="E29" s="10"/>
      <c r="F29" s="77"/>
      <c r="G29" t="s" s="49">
        <v>26</v>
      </c>
      <c r="H29" s="85">
        <f>COUNTIF(K1:K56,"大学生・大学院生")+COUNTIF('エントリーシート(予備)'!K1:K113,"大学生・大学院生")-2</f>
        <v>0</v>
      </c>
      <c r="I29" s="5"/>
      <c r="J29" t="s" s="86">
        <v>52</v>
      </c>
      <c r="K29" s="91">
        <v>428</v>
      </c>
      <c r="L29" s="10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38"/>
      <c r="X29" s="11"/>
      <c r="Y29" s="11"/>
      <c r="Z29" s="11"/>
      <c r="AA29" s="11"/>
    </row>
    <row r="30" ht="17.5" customHeight="1">
      <c r="A30" s="77"/>
      <c r="B30" t="s" s="88">
        <v>53</v>
      </c>
      <c r="C30" s="89"/>
      <c r="D30" s="90"/>
      <c r="E30" s="10"/>
      <c r="F30" s="77"/>
      <c r="G30" t="s" s="49">
        <v>54</v>
      </c>
      <c r="H30" s="85">
        <f>COUNTIF(K1:K56,"高校生以下")+COUNTIF('エントリーシート(予備)'!K1:K113,"高校生以下")</f>
        <v>0</v>
      </c>
      <c r="I30" s="5"/>
      <c r="J30" t="s" s="86">
        <v>55</v>
      </c>
      <c r="K30" t="s" s="87">
        <v>56</v>
      </c>
      <c r="L30" s="10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38"/>
      <c r="X30" s="11"/>
      <c r="Y30" s="11"/>
      <c r="Z30" s="11"/>
      <c r="AA30" s="11"/>
    </row>
    <row r="31" ht="17.5" customHeight="1">
      <c r="A31" s="77"/>
      <c r="B31" t="s" s="88">
        <v>57</v>
      </c>
      <c r="C31" s="89"/>
      <c r="D31" s="90"/>
      <c r="E31" s="10"/>
      <c r="F31" s="77"/>
      <c r="G31" t="s" s="49">
        <v>58</v>
      </c>
      <c r="H31" s="85">
        <f>COUNTIF(I1:I56,"レンタル")+COUNTIF('エントリーシート(予備)'!I1:I113,"レンタル")-2</f>
        <v>0</v>
      </c>
      <c r="I31" s="5"/>
      <c r="J31" t="s" s="86">
        <v>59</v>
      </c>
      <c r="K31" t="s" s="87">
        <v>60</v>
      </c>
      <c r="L31" s="10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38"/>
      <c r="X31" s="11"/>
      <c r="Y31" s="11"/>
      <c r="Z31" s="11"/>
      <c r="AA31" s="11"/>
    </row>
    <row r="32" ht="17.5" customHeight="1">
      <c r="A32" s="77"/>
      <c r="B32" t="s" s="88">
        <v>61</v>
      </c>
      <c r="C32" s="89"/>
      <c r="D32" s="90"/>
      <c r="E32" s="10"/>
      <c r="F32" s="77"/>
      <c r="G32" s="10"/>
      <c r="H32" s="77"/>
      <c r="I32" s="5"/>
      <c r="J32" t="s" s="86">
        <v>62</v>
      </c>
      <c r="K32" t="s" s="87">
        <v>63</v>
      </c>
      <c r="L32" s="10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38"/>
      <c r="X32" s="11"/>
      <c r="Y32" s="11"/>
      <c r="Z32" s="11"/>
      <c r="AA32" s="11"/>
    </row>
    <row r="33" ht="17.5" customHeight="1">
      <c r="A33" s="77"/>
      <c r="B33" t="s" s="88">
        <v>64</v>
      </c>
      <c r="C33" s="89"/>
      <c r="D33" s="90"/>
      <c r="E33" s="10"/>
      <c r="F33" s="77"/>
      <c r="G33" s="10"/>
      <c r="H33" s="77"/>
      <c r="I33" s="5"/>
      <c r="J33" t="s" s="49">
        <v>65</v>
      </c>
      <c r="K33" t="s" s="52">
        <v>66</v>
      </c>
      <c r="L33" s="10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38"/>
      <c r="X33" s="11"/>
      <c r="Y33" s="11"/>
      <c r="Z33" s="11"/>
      <c r="AA33" s="11"/>
    </row>
    <row r="34" ht="17.5" customHeight="1">
      <c r="A34" s="77"/>
      <c r="B34" s="92"/>
      <c r="C34" s="93"/>
      <c r="D34" s="90"/>
      <c r="E34" s="10"/>
      <c r="F34" s="77"/>
      <c r="G34" t="s" s="94">
        <f>IF(COUNTBLANK(C28:C35)=2,"","代表者情報を入力してください。")</f>
        <v>67</v>
      </c>
      <c r="H34" s="77"/>
      <c r="I34" s="5"/>
      <c r="J34" t="s" s="58">
        <v>68</v>
      </c>
      <c r="K34" t="s" s="95">
        <v>69</v>
      </c>
      <c r="L34" s="10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38"/>
      <c r="X34" s="11"/>
      <c r="Y34" s="11"/>
      <c r="Z34" s="11"/>
      <c r="AA34" s="11"/>
    </row>
    <row r="35" ht="17.5" customHeight="1">
      <c r="A35" s="77"/>
      <c r="B35" s="92"/>
      <c r="C35" s="93"/>
      <c r="D35" s="90"/>
      <c r="E35" s="10"/>
      <c r="F35" s="77"/>
      <c r="G35" t="s" s="96">
        <f>IF(H36=SUM(M1:M56)+SUM('エントリーシート(予備)'!M1:M113)-3600,"","参加者リストに未記入の項目があります。")</f>
      </c>
      <c r="H35" s="77"/>
      <c r="I35" s="10"/>
      <c r="J35" s="63"/>
      <c r="K35" s="63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38"/>
      <c r="X35" s="11"/>
      <c r="Y35" s="11"/>
      <c r="Z35" s="11"/>
      <c r="AA35" s="11"/>
    </row>
    <row r="36" ht="17.5" customHeight="1">
      <c r="A36" s="77"/>
      <c r="B36" t="s" s="97">
        <v>70</v>
      </c>
      <c r="C36" s="89"/>
      <c r="D36" s="90"/>
      <c r="E36" s="10"/>
      <c r="F36" s="77"/>
      <c r="G36" t="s" s="98">
        <v>71</v>
      </c>
      <c r="H36" s="85">
        <f>H28*2000+H29*1500+H30*1000+H31*300</f>
        <v>0</v>
      </c>
      <c r="I36" s="10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38"/>
      <c r="X36" s="11"/>
      <c r="Y36" s="11"/>
      <c r="Z36" s="11"/>
      <c r="AA36" s="11"/>
    </row>
    <row r="37" ht="17.5" customHeight="1">
      <c r="A37" s="77"/>
      <c r="B37" s="99"/>
      <c r="C37" s="100"/>
      <c r="D37" s="101"/>
      <c r="E37" s="10"/>
      <c r="F37" s="77"/>
      <c r="G37" s="102"/>
      <c r="H37" s="103"/>
      <c r="I37" s="10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38"/>
      <c r="X37" s="11"/>
      <c r="Y37" s="11"/>
      <c r="Z37" s="11"/>
      <c r="AA37" s="11"/>
    </row>
    <row r="38" ht="16.5" customHeight="1">
      <c r="A38" s="11"/>
      <c r="B38" s="63"/>
      <c r="C38" s="63"/>
      <c r="D38" s="63"/>
      <c r="E38" s="11"/>
      <c r="F38" s="11"/>
      <c r="G38" s="63"/>
      <c r="H38" s="63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38"/>
      <c r="X38" s="11"/>
      <c r="Y38" s="11"/>
      <c r="Z38" s="11"/>
      <c r="AA38" s="11"/>
    </row>
    <row r="39" ht="18.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38"/>
      <c r="P39" s="11"/>
      <c r="Q39" s="11"/>
      <c r="R39" s="11"/>
      <c r="S39" s="11"/>
      <c r="T39" s="11"/>
      <c r="U39" s="11"/>
      <c r="V39" s="11"/>
      <c r="W39" s="38"/>
      <c r="X39" s="11"/>
      <c r="Y39" s="11"/>
      <c r="Z39" s="11"/>
      <c r="AA39" s="11"/>
    </row>
    <row r="40" ht="16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38"/>
      <c r="P40" s="11"/>
      <c r="Q40" s="11"/>
      <c r="R40" s="11"/>
      <c r="S40" s="11"/>
      <c r="T40" s="11"/>
      <c r="U40" s="11"/>
      <c r="V40" s="11"/>
      <c r="W40" s="38"/>
      <c r="X40" s="11"/>
      <c r="Y40" s="11"/>
      <c r="Z40" s="11"/>
      <c r="AA40" s="11"/>
    </row>
    <row r="41" ht="16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38"/>
      <c r="P41" s="11"/>
      <c r="Q41" s="11"/>
      <c r="R41" s="11"/>
      <c r="S41" s="11"/>
      <c r="T41" s="11"/>
      <c r="U41" s="11"/>
      <c r="V41" s="11"/>
      <c r="W41" s="38"/>
      <c r="X41" s="11"/>
      <c r="Y41" s="11"/>
      <c r="Z41" s="11"/>
      <c r="AA41" s="11"/>
    </row>
    <row r="42" ht="16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38"/>
      <c r="P42" s="11"/>
      <c r="Q42" s="11"/>
      <c r="R42" s="11"/>
      <c r="S42" s="11"/>
      <c r="T42" s="11"/>
      <c r="U42" s="11"/>
      <c r="V42" s="11"/>
      <c r="W42" s="38"/>
      <c r="X42" s="11"/>
      <c r="Y42" s="11"/>
      <c r="Z42" s="11"/>
      <c r="AA42" s="11"/>
    </row>
    <row r="43" ht="16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38"/>
      <c r="P43" s="11"/>
      <c r="Q43" s="11"/>
      <c r="R43" s="11"/>
      <c r="S43" s="11"/>
      <c r="T43" s="11"/>
      <c r="U43" s="11"/>
      <c r="V43" s="11"/>
      <c r="W43" s="38"/>
      <c r="X43" s="11"/>
      <c r="Y43" s="11"/>
      <c r="Z43" s="11"/>
      <c r="AA43" s="11"/>
    </row>
    <row r="44" ht="16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38"/>
      <c r="P44" s="11"/>
      <c r="Q44" s="11"/>
      <c r="R44" s="11"/>
      <c r="S44" s="11"/>
      <c r="T44" s="11"/>
      <c r="U44" s="11"/>
      <c r="V44" s="11"/>
      <c r="W44" s="38"/>
      <c r="X44" s="11"/>
      <c r="Y44" s="11"/>
      <c r="Z44" s="11"/>
      <c r="AA44" s="11"/>
    </row>
    <row r="45" ht="16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38"/>
      <c r="P45" s="11"/>
      <c r="Q45" s="11"/>
      <c r="R45" s="11"/>
      <c r="S45" s="11"/>
      <c r="T45" s="11"/>
      <c r="U45" s="11"/>
      <c r="V45" s="11"/>
      <c r="W45" s="38"/>
      <c r="X45" s="11"/>
      <c r="Y45" s="11"/>
      <c r="Z45" s="11"/>
      <c r="AA45" s="11"/>
    </row>
    <row r="46" ht="16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38"/>
      <c r="P46" s="11"/>
      <c r="Q46" s="11"/>
      <c r="R46" s="11"/>
      <c r="S46" s="11"/>
      <c r="T46" s="11"/>
      <c r="U46" s="11"/>
      <c r="V46" s="11"/>
      <c r="W46" s="38"/>
      <c r="X46" s="11"/>
      <c r="Y46" s="11"/>
      <c r="Z46" s="11"/>
      <c r="AA46" s="11"/>
    </row>
    <row r="47" ht="16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38"/>
      <c r="P47" s="11"/>
      <c r="Q47" s="11"/>
      <c r="R47" s="11"/>
      <c r="S47" s="11"/>
      <c r="T47" s="11"/>
      <c r="U47" s="11"/>
      <c r="V47" s="11"/>
      <c r="W47" s="38"/>
      <c r="X47" s="11"/>
      <c r="Y47" s="11"/>
      <c r="Z47" s="11"/>
      <c r="AA47" s="11"/>
    </row>
    <row r="48" ht="16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38"/>
      <c r="P48" s="11"/>
      <c r="Q48" s="11"/>
      <c r="R48" s="11"/>
      <c r="S48" s="11"/>
      <c r="T48" s="11"/>
      <c r="U48" s="11"/>
      <c r="V48" s="11"/>
      <c r="W48" s="38"/>
      <c r="X48" s="11"/>
      <c r="Y48" s="11"/>
      <c r="Z48" s="11"/>
      <c r="AA48" s="11"/>
    </row>
    <row r="49" ht="16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38"/>
      <c r="P49" s="11"/>
      <c r="Q49" s="11"/>
      <c r="R49" s="11"/>
      <c r="S49" s="11"/>
      <c r="T49" s="11"/>
      <c r="U49" s="11"/>
      <c r="V49" s="11"/>
      <c r="W49" s="38"/>
      <c r="X49" s="11"/>
      <c r="Y49" s="11"/>
      <c r="Z49" s="11"/>
      <c r="AA49" s="11"/>
    </row>
    <row r="50" ht="16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38"/>
      <c r="P50" s="11"/>
      <c r="Q50" s="11"/>
      <c r="R50" s="11"/>
      <c r="S50" s="11"/>
      <c r="T50" s="11"/>
      <c r="U50" s="11"/>
      <c r="V50" s="11"/>
      <c r="W50" s="38"/>
      <c r="X50" s="11"/>
      <c r="Y50" s="11"/>
      <c r="Z50" s="11"/>
      <c r="AA50" s="11"/>
    </row>
    <row r="51" ht="16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38"/>
      <c r="P51" s="11"/>
      <c r="Q51" s="11"/>
      <c r="R51" s="11"/>
      <c r="S51" s="11"/>
      <c r="T51" s="11"/>
      <c r="U51" s="11"/>
      <c r="V51" s="11"/>
      <c r="W51" s="38"/>
      <c r="X51" s="11"/>
      <c r="Y51" s="11"/>
      <c r="Z51" s="11"/>
      <c r="AA51" s="11"/>
    </row>
    <row r="52" ht="16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38"/>
      <c r="P52" s="11"/>
      <c r="Q52" s="11"/>
      <c r="R52" s="11"/>
      <c r="S52" s="11"/>
      <c r="T52" s="11"/>
      <c r="U52" s="11"/>
      <c r="V52" s="11"/>
      <c r="W52" s="38"/>
      <c r="X52" s="11"/>
      <c r="Y52" s="11"/>
      <c r="Z52" s="11"/>
      <c r="AA52" s="11"/>
    </row>
    <row r="53" ht="16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38"/>
      <c r="P53" s="11"/>
      <c r="Q53" s="11"/>
      <c r="R53" s="11"/>
      <c r="S53" s="11"/>
      <c r="T53" s="11"/>
      <c r="U53" s="11"/>
      <c r="V53" s="11"/>
      <c r="W53" s="38"/>
      <c r="X53" s="11"/>
      <c r="Y53" s="11"/>
      <c r="Z53" s="11"/>
      <c r="AA53" s="11"/>
    </row>
    <row r="54" ht="16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38"/>
      <c r="P54" s="11"/>
      <c r="Q54" s="11"/>
      <c r="R54" s="11"/>
      <c r="S54" s="11"/>
      <c r="T54" s="11"/>
      <c r="U54" s="11"/>
      <c r="V54" s="11"/>
      <c r="W54" s="38"/>
      <c r="X54" s="11"/>
      <c r="Y54" s="11"/>
      <c r="Z54" s="11"/>
      <c r="AA54" s="11"/>
    </row>
    <row r="55" ht="16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38"/>
      <c r="P55" s="11"/>
      <c r="Q55" s="11"/>
      <c r="R55" s="11"/>
      <c r="S55" s="11"/>
      <c r="T55" s="11"/>
      <c r="U55" s="11"/>
      <c r="V55" s="11"/>
      <c r="W55" s="38"/>
      <c r="X55" s="11"/>
      <c r="Y55" s="11"/>
      <c r="Z55" s="11"/>
      <c r="AA55" s="11"/>
    </row>
    <row r="56" ht="16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38"/>
      <c r="P56" s="11"/>
      <c r="Q56" s="11"/>
      <c r="R56" s="11"/>
      <c r="S56" s="11"/>
      <c r="T56" s="11"/>
      <c r="U56" s="11"/>
      <c r="V56" s="11"/>
      <c r="W56" s="38"/>
      <c r="X56" s="11"/>
      <c r="Y56" s="11"/>
      <c r="Z56" s="11"/>
      <c r="AA56" s="11"/>
    </row>
  </sheetData>
  <mergeCells count="19">
    <mergeCell ref="B33:B35"/>
    <mergeCell ref="B36:B37"/>
    <mergeCell ref="C33:D35"/>
    <mergeCell ref="C28:D28"/>
    <mergeCell ref="C29:D29"/>
    <mergeCell ref="C30:D30"/>
    <mergeCell ref="C32:D32"/>
    <mergeCell ref="C31:D31"/>
    <mergeCell ref="C36:D37"/>
    <mergeCell ref="B27:D27"/>
    <mergeCell ref="G27:H27"/>
    <mergeCell ref="G35:H35"/>
    <mergeCell ref="J27:K27"/>
    <mergeCell ref="R3:S3"/>
    <mergeCell ref="R4:S4"/>
    <mergeCell ref="R1:S1"/>
    <mergeCell ref="R2:S2"/>
    <mergeCell ref="R6:S6"/>
    <mergeCell ref="R5:S5"/>
  </mergeCells>
  <dataValidations count="5">
    <dataValidation type="list" allowBlank="1" showInputMessage="1" showErrorMessage="1" sqref="D3:D23">
      <formula1>",男性,女性"</formula1>
    </dataValidation>
    <dataValidation type="list" allowBlank="1" showInputMessage="1" showErrorMessage="1" sqref="H3:H23">
      <formula1>",Chimpanzee,Crab,Rabbit,Hamster"</formula1>
    </dataValidation>
    <dataValidation type="list" allowBlank="1" showInputMessage="1" showErrorMessage="1" sqref="I3:I23">
      <formula1>",レンタル,マイカード"</formula1>
    </dataValidation>
    <dataValidation type="list" allowBlank="1" showInputMessage="1" showErrorMessage="1" sqref="K3">
      <formula1>"一般,大学生・大学院生,高校生以下"</formula1>
    </dataValidation>
    <dataValidation type="list" allowBlank="1" showInputMessage="1" showErrorMessage="1" sqref="K4:K23">
      <formula1>",一般,大学生・大学院生,高校生以下"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AA113"/>
  <sheetViews>
    <sheetView workbookViewId="0" showGridLines="0" defaultGridColor="1"/>
  </sheetViews>
  <sheetFormatPr defaultColWidth="8.83333" defaultRowHeight="18" customHeight="1" outlineLevelRow="0" outlineLevelCol="0"/>
  <cols>
    <col min="1" max="1" width="5.55469" style="104" customWidth="1"/>
    <col min="2" max="3" width="21" style="104" customWidth="1"/>
    <col min="4" max="4" width="9.54688" style="104" customWidth="1"/>
    <col min="5" max="5" width="15.125" style="104" customWidth="1"/>
    <col min="6" max="6" width="8.85156" style="104" customWidth="1"/>
    <col min="7" max="7" width="24.8906" style="104" customWidth="1"/>
    <col min="8" max="8" width="21.0547" style="104" customWidth="1"/>
    <col min="9" max="9" width="16.3516" style="104" customWidth="1"/>
    <col min="10" max="10" width="22.0391" style="104" customWidth="1"/>
    <col min="11" max="11" width="20.9844" style="104" customWidth="1"/>
    <col min="12" max="12" width="39.875" style="104" customWidth="1"/>
    <col min="13" max="13" width="8.85156" style="104" customWidth="1"/>
    <col min="14" max="14" width="23.5547" style="104" customWidth="1"/>
    <col min="15" max="15" width="13.3281" style="104" customWidth="1"/>
    <col min="16" max="16" width="14.4609" style="104" customWidth="1"/>
    <col min="17" max="17" width="10.3672" style="104" customWidth="1"/>
    <col min="18" max="18" width="8.85156" style="104" customWidth="1"/>
    <col min="19" max="19" width="22.1641" style="104" customWidth="1"/>
    <col min="20" max="27" width="8.67188" style="104" customWidth="1"/>
    <col min="28" max="256" width="8.85156" style="104" customWidth="1"/>
  </cols>
  <sheetData>
    <row r="1" ht="26.85" customHeight="1">
      <c r="A1" s="105"/>
      <c r="B1" t="s" s="106">
        <v>0</v>
      </c>
      <c r="C1" t="s" s="106">
        <v>1</v>
      </c>
      <c r="D1" t="s" s="106">
        <v>2</v>
      </c>
      <c r="E1" t="s" s="106">
        <v>3</v>
      </c>
      <c r="F1" t="s" s="106">
        <v>4</v>
      </c>
      <c r="G1" t="s" s="106">
        <v>5</v>
      </c>
      <c r="H1" t="s" s="106">
        <v>6</v>
      </c>
      <c r="I1" t="s" s="106">
        <v>7</v>
      </c>
      <c r="J1" t="s" s="106">
        <v>8</v>
      </c>
      <c r="K1" t="s" s="106">
        <v>9</v>
      </c>
      <c r="L1" t="s" s="106">
        <v>10</v>
      </c>
      <c r="M1" t="s" s="107">
        <v>11</v>
      </c>
      <c r="N1" s="5"/>
      <c r="O1" t="s" s="108">
        <v>12</v>
      </c>
      <c r="P1" s="109"/>
      <c r="Q1" s="109"/>
      <c r="R1" s="110"/>
      <c r="S1" s="9"/>
      <c r="T1" s="10"/>
      <c r="U1" s="11"/>
      <c r="V1" s="11"/>
      <c r="W1" s="11"/>
      <c r="X1" s="11"/>
      <c r="Y1" s="11"/>
      <c r="Z1" s="11"/>
      <c r="AA1" s="11"/>
    </row>
    <row r="2" ht="17" customHeight="1">
      <c r="A2" s="111"/>
      <c r="B2" t="s" s="112">
        <v>13</v>
      </c>
      <c r="C2" t="s" s="112">
        <v>13</v>
      </c>
      <c r="D2" s="113"/>
      <c r="E2" s="113"/>
      <c r="F2" s="114"/>
      <c r="G2" s="113"/>
      <c r="H2" s="113"/>
      <c r="I2" s="113"/>
      <c r="J2" t="s" s="112">
        <v>14</v>
      </c>
      <c r="K2" s="113"/>
      <c r="L2" s="113"/>
      <c r="M2" s="115"/>
      <c r="N2" s="5"/>
      <c r="O2" t="s" s="116">
        <v>15</v>
      </c>
      <c r="P2" t="s" s="117">
        <v>16</v>
      </c>
      <c r="Q2" t="s" s="117">
        <v>17</v>
      </c>
      <c r="R2" t="s" s="118">
        <v>18</v>
      </c>
      <c r="S2" s="20"/>
      <c r="T2" s="10"/>
      <c r="U2" s="11"/>
      <c r="V2" s="11"/>
      <c r="W2" s="11"/>
      <c r="X2" s="11"/>
      <c r="Y2" s="11"/>
      <c r="Z2" s="11"/>
      <c r="AA2" s="11"/>
    </row>
    <row r="3" ht="19.5" customHeight="1">
      <c r="A3" t="s" s="21">
        <v>19</v>
      </c>
      <c r="B3" t="s" s="22">
        <v>20</v>
      </c>
      <c r="C3" t="s" s="23">
        <v>21</v>
      </c>
      <c r="D3" t="s" s="24">
        <v>22</v>
      </c>
      <c r="E3" s="25">
        <v>35709</v>
      </c>
      <c r="F3" s="26">
        <f>IF(COUNT($E3)=1,DATEDIF($E3,"2020/03/21","Y"),"")</f>
        <v>22</v>
      </c>
      <c r="G3" t="s" s="23">
        <v>23</v>
      </c>
      <c r="H3" t="s" s="23">
        <v>24</v>
      </c>
      <c r="I3" t="s" s="23">
        <v>25</v>
      </c>
      <c r="J3" s="27"/>
      <c r="K3" t="s" s="28">
        <v>26</v>
      </c>
      <c r="L3" t="s" s="23">
        <v>27</v>
      </c>
      <c r="M3" s="119">
        <f>IF(COUNTBLANK($B3:$I3)+COUNTBLANK($K3)=0,IF($K3="一般",2000,0)+IF($K3="大学生・大学院生",1500,0)+IF($K3="高校生以下",1000,0)+IF($I3="レンタル",300,0),"")</f>
        <v>1800</v>
      </c>
      <c r="N3" s="31"/>
      <c r="O3" t="s" s="32">
        <v>24</v>
      </c>
      <c r="P3" t="s" s="33">
        <v>28</v>
      </c>
      <c r="Q3" t="s" s="34">
        <v>29</v>
      </c>
      <c r="R3" t="s" s="35">
        <v>30</v>
      </c>
      <c r="S3" s="36"/>
      <c r="T3" s="37"/>
      <c r="U3" s="38"/>
      <c r="V3" s="38"/>
      <c r="W3" s="38"/>
      <c r="X3" s="38"/>
      <c r="Y3" s="38"/>
      <c r="Z3" s="38"/>
      <c r="AA3" s="38"/>
    </row>
    <row r="4" ht="19.5" customHeight="1">
      <c r="A4" s="39">
        <f t="shared" si="2" ref="A4:A53">ROW()+17</f>
        <v>21</v>
      </c>
      <c r="B4" s="40"/>
      <c r="C4" s="40"/>
      <c r="D4" s="41"/>
      <c r="E4" s="42"/>
      <c r="F4" t="s" s="43">
        <f>IF(COUNT($E4)=1,DATEDIF($E4,"2020/03/21","Y"),"")</f>
      </c>
      <c r="G4" s="44"/>
      <c r="H4" s="40"/>
      <c r="I4" s="40"/>
      <c r="J4" s="45"/>
      <c r="K4" s="46"/>
      <c r="L4" s="47"/>
      <c r="M4" t="s" s="48">
        <f>IF(COUNTBLANK($B4:$I4)+COUNTBLANK($K4)=0,IF($K4="一般",2000,0)+IF($K4="大学生・大学院生",1500,0)+IF($K4="高校生以下",1000,0)+IF($I4="レンタル",300,0),"")</f>
      </c>
      <c r="N4" s="5"/>
      <c r="O4" t="s" s="49">
        <v>31</v>
      </c>
      <c r="P4" t="s" s="50">
        <v>32</v>
      </c>
      <c r="Q4" t="s" s="51">
        <v>33</v>
      </c>
      <c r="R4" t="s" s="52">
        <v>34</v>
      </c>
      <c r="S4" s="5"/>
      <c r="T4" s="10"/>
      <c r="U4" s="11"/>
      <c r="V4" s="11"/>
      <c r="W4" s="11"/>
      <c r="X4" s="11"/>
      <c r="Y4" s="11"/>
      <c r="Z4" s="11"/>
      <c r="AA4" s="11"/>
    </row>
    <row r="5" ht="19.5" customHeight="1">
      <c r="A5" s="53">
        <f t="shared" si="2"/>
        <v>22</v>
      </c>
      <c r="B5" s="38"/>
      <c r="C5" s="38"/>
      <c r="D5" s="41"/>
      <c r="E5" s="54"/>
      <c r="F5" t="s" s="43">
        <f>IF(COUNT($E5)=1,DATEDIF($E5,"2020/03/21","Y"),"")</f>
      </c>
      <c r="G5" s="55"/>
      <c r="H5" s="38"/>
      <c r="I5" s="38"/>
      <c r="J5" s="56"/>
      <c r="K5" s="46"/>
      <c r="L5" s="57"/>
      <c r="M5" t="s" s="48">
        <f>IF(COUNTBLANK($B5:$I5)+COUNTBLANK($K5)=0,IF($K5="一般",2000,0)+IF($K5="大学生・大学院生",1500,0)+IF($K5="高校生以下",1000,0)+IF($I5="レンタル",300,0),"")</f>
      </c>
      <c r="N5" s="5"/>
      <c r="O5" t="s" s="49">
        <v>35</v>
      </c>
      <c r="P5" t="s" s="50">
        <v>36</v>
      </c>
      <c r="Q5" t="s" s="51">
        <v>37</v>
      </c>
      <c r="R5" t="s" s="52">
        <v>38</v>
      </c>
      <c r="S5" s="5"/>
      <c r="T5" s="10"/>
      <c r="U5" s="11"/>
      <c r="V5" s="11"/>
      <c r="W5" s="11"/>
      <c r="X5" s="11"/>
      <c r="Y5" s="11"/>
      <c r="Z5" s="11"/>
      <c r="AA5" s="11"/>
    </row>
    <row r="6" ht="19.5" customHeight="1">
      <c r="A6" s="53">
        <f t="shared" si="2"/>
        <v>23</v>
      </c>
      <c r="B6" s="38"/>
      <c r="C6" s="38"/>
      <c r="D6" s="41"/>
      <c r="E6" s="54"/>
      <c r="F6" t="s" s="43">
        <f>IF(COUNT($E6)=1,DATEDIF($E6,"2020/03/21","Y"),"")</f>
      </c>
      <c r="G6" s="55"/>
      <c r="H6" s="38"/>
      <c r="I6" s="38"/>
      <c r="J6" s="56"/>
      <c r="K6" s="46"/>
      <c r="L6" s="57"/>
      <c r="M6" t="s" s="48">
        <f>IF(COUNTBLANK($B6:$I6)+COUNTBLANK($K6)=0,IF($K6="一般",2000,0)+IF($K6="大学生・大学院生",1500,0)+IF($K6="高校生以下",1000,0)+IF($I6="レンタル",300,0),"")</f>
      </c>
      <c r="N6" s="5"/>
      <c r="O6" t="s" s="58">
        <v>39</v>
      </c>
      <c r="P6" t="s" s="59">
        <v>40</v>
      </c>
      <c r="Q6" t="s" s="60">
        <v>41</v>
      </c>
      <c r="R6" t="s" s="61">
        <v>42</v>
      </c>
      <c r="S6" s="62"/>
      <c r="T6" s="10"/>
      <c r="U6" s="11"/>
      <c r="V6" s="11"/>
      <c r="W6" s="11"/>
      <c r="X6" s="11"/>
      <c r="Y6" s="11"/>
      <c r="Z6" s="11"/>
      <c r="AA6" s="11"/>
    </row>
    <row r="7" ht="19.5" customHeight="1">
      <c r="A7" s="53">
        <f t="shared" si="2"/>
        <v>24</v>
      </c>
      <c r="B7" s="38"/>
      <c r="C7" s="38"/>
      <c r="D7" s="41"/>
      <c r="E7" s="54"/>
      <c r="F7" t="s" s="43">
        <f>IF(COUNT($E7)=1,DATEDIF($E7,"2020/03/21","Y"),"")</f>
      </c>
      <c r="G7" s="55"/>
      <c r="H7" s="38"/>
      <c r="I7" s="38"/>
      <c r="J7" s="56"/>
      <c r="K7" s="46"/>
      <c r="L7" s="57"/>
      <c r="M7" t="s" s="48">
        <f>IF(COUNTBLANK($B7:$I7)+COUNTBLANK($K7)=0,IF($K7="一般",2000,0)+IF($K7="大学生・大学院生",1500,0)+IF($K7="高校生以下",1000,0)+IF($I7="レンタル",300,0),"")</f>
      </c>
      <c r="N7" s="10"/>
      <c r="O7" s="63"/>
      <c r="P7" s="63"/>
      <c r="Q7" s="63"/>
      <c r="R7" s="63"/>
      <c r="S7" s="63"/>
      <c r="T7" s="11"/>
      <c r="U7" s="11"/>
      <c r="V7" s="11"/>
      <c r="W7" s="11"/>
      <c r="X7" s="11"/>
      <c r="Y7" s="11"/>
      <c r="Z7" s="11"/>
      <c r="AA7" s="11"/>
    </row>
    <row r="8" ht="19.5" customHeight="1">
      <c r="A8" s="53">
        <f t="shared" si="2"/>
        <v>25</v>
      </c>
      <c r="B8" s="38"/>
      <c r="C8" s="38"/>
      <c r="D8" s="41"/>
      <c r="E8" s="54"/>
      <c r="F8" t="s" s="43">
        <f>IF(COUNT($E8)=1,DATEDIF($E8,"2020/03/21","Y"),"")</f>
      </c>
      <c r="G8" s="55"/>
      <c r="H8" s="38"/>
      <c r="I8" s="38"/>
      <c r="J8" s="56"/>
      <c r="K8" s="46"/>
      <c r="L8" s="57"/>
      <c r="M8" t="s" s="48">
        <f>IF(COUNTBLANK($B8:$I8)+COUNTBLANK($K8)=0,IF($K8="一般",2000,0)+IF($K8="大学生・大学院生",1500,0)+IF($K8="高校生以下",1000,0)+IF($I8="レンタル",300,0),"")</f>
      </c>
      <c r="N8" s="10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19.5" customHeight="1">
      <c r="A9" s="53">
        <f t="shared" si="2"/>
        <v>26</v>
      </c>
      <c r="B9" s="38"/>
      <c r="C9" s="38"/>
      <c r="D9" s="41"/>
      <c r="E9" s="54"/>
      <c r="F9" t="s" s="43">
        <f>IF(COUNT($E9)=1,DATEDIF($E9,"2020/03/21","Y"),"")</f>
      </c>
      <c r="G9" s="55"/>
      <c r="H9" s="38"/>
      <c r="I9" s="38"/>
      <c r="J9" s="56"/>
      <c r="K9" s="46"/>
      <c r="L9" s="57"/>
      <c r="M9" t="s" s="48">
        <f>IF(COUNTBLANK($B9:$I9)+COUNTBLANK($K9)=0,IF($K9="一般",2000,0)+IF($K9="大学生・大学院生",1500,0)+IF($K9="高校生以下",1000,0)+IF($I9="レンタル",300,0),"")</f>
      </c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19.5" customHeight="1">
      <c r="A10" s="53">
        <f t="shared" si="2"/>
        <v>27</v>
      </c>
      <c r="B10" s="38"/>
      <c r="C10" s="38"/>
      <c r="D10" s="41"/>
      <c r="E10" s="54"/>
      <c r="F10" t="s" s="43">
        <f>IF(COUNT($E10)=1,DATEDIF($E10,"2020/03/21","Y"),"")</f>
      </c>
      <c r="G10" s="55"/>
      <c r="H10" s="38"/>
      <c r="I10" s="38"/>
      <c r="J10" s="56"/>
      <c r="K10" s="46"/>
      <c r="L10" s="57"/>
      <c r="M10" t="s" s="48">
        <f>IF(COUNTBLANK($B10:$I10)+COUNTBLANK($K10)=0,IF($K10="一般",2000,0)+IF($K10="大学生・大学院生",1500,0)+IF($K10="高校生以下",1000,0)+IF($I10="レンタル",300,0),"")</f>
      </c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19.5" customHeight="1">
      <c r="A11" s="53">
        <f t="shared" si="2"/>
        <v>28</v>
      </c>
      <c r="B11" s="38"/>
      <c r="C11" s="38"/>
      <c r="D11" s="41"/>
      <c r="E11" s="54"/>
      <c r="F11" t="s" s="43">
        <f>IF(COUNT($E11)=1,DATEDIF($E11,"2020/03/21","Y"),"")</f>
      </c>
      <c r="G11" s="55"/>
      <c r="H11" s="38"/>
      <c r="I11" s="38"/>
      <c r="J11" s="56"/>
      <c r="K11" s="46"/>
      <c r="L11" s="57"/>
      <c r="M11" t="s" s="48">
        <f>IF(COUNTBLANK($B11:$I11)+COUNTBLANK($K11)=0,IF($K11="一般",2000,0)+IF($K11="大学生・大学院生",1500,0)+IF($K11="高校生以下",1000,0)+IF($I11="レンタル",300,0),"")</f>
      </c>
      <c r="N11" s="10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19.5" customHeight="1">
      <c r="A12" s="53">
        <f t="shared" si="2"/>
        <v>29</v>
      </c>
      <c r="B12" s="38"/>
      <c r="C12" s="38"/>
      <c r="D12" s="41"/>
      <c r="E12" s="54"/>
      <c r="F12" t="s" s="43">
        <f>IF(COUNT($E12)=1,DATEDIF($E12,"2020/03/21","Y"),"")</f>
      </c>
      <c r="G12" s="55"/>
      <c r="H12" s="38"/>
      <c r="I12" s="38"/>
      <c r="J12" s="56"/>
      <c r="K12" s="46"/>
      <c r="L12" s="57"/>
      <c r="M12" t="s" s="48">
        <f>IF(COUNTBLANK($B12:$I12)+COUNTBLANK($K12)=0,IF($K12="一般",2000,0)+IF($K12="大学生・大学院生",1500,0)+IF($K12="高校生以下",1000,0)+IF($I12="レンタル",300,0),"")</f>
      </c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19.5" customHeight="1">
      <c r="A13" s="53">
        <f t="shared" si="2"/>
        <v>30</v>
      </c>
      <c r="B13" s="38"/>
      <c r="C13" s="38"/>
      <c r="D13" s="41"/>
      <c r="E13" s="54"/>
      <c r="F13" t="s" s="43">
        <f>IF(COUNT($E13)=1,DATEDIF($E13,"2020/03/21","Y"),"")</f>
      </c>
      <c r="G13" s="55"/>
      <c r="H13" s="38"/>
      <c r="I13" s="38"/>
      <c r="J13" s="56"/>
      <c r="K13" s="46"/>
      <c r="L13" s="57"/>
      <c r="M13" t="s" s="48">
        <f>IF(COUNTBLANK($B13:$I13)+COUNTBLANK($K13)=0,IF($K13="一般",2000,0)+IF($K13="大学生・大学院生",1500,0)+IF($K13="高校生以下",1000,0)+IF($I13="レンタル",300,0),"")</f>
      </c>
      <c r="N13" s="10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19.5" customHeight="1">
      <c r="A14" s="53">
        <f t="shared" si="2"/>
        <v>31</v>
      </c>
      <c r="B14" s="38"/>
      <c r="C14" s="38"/>
      <c r="D14" s="41"/>
      <c r="E14" s="54"/>
      <c r="F14" t="s" s="43">
        <f>IF(COUNT($E14)=1,DATEDIF($E14,"2020/03/21","Y"),"")</f>
      </c>
      <c r="G14" s="55"/>
      <c r="H14" s="38"/>
      <c r="I14" s="38"/>
      <c r="J14" s="56"/>
      <c r="K14" s="46"/>
      <c r="L14" s="57"/>
      <c r="M14" t="s" s="48">
        <f>IF(COUNTBLANK($B14:$I14)+COUNTBLANK($K14)=0,IF($K14="一般",2000,0)+IF($K14="大学生・大学院生",1500,0)+IF($K14="高校生以下",1000,0)+IF($I14="レンタル",300,0),"")</f>
      </c>
      <c r="N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19.5" customHeight="1">
      <c r="A15" s="53">
        <f t="shared" si="2"/>
        <v>32</v>
      </c>
      <c r="B15" s="38"/>
      <c r="C15" s="38"/>
      <c r="D15" s="41"/>
      <c r="E15" s="54"/>
      <c r="F15" t="s" s="43">
        <f>IF(COUNT($E15)=1,DATEDIF($E15,"2020/03/21","Y"),"")</f>
      </c>
      <c r="G15" s="55"/>
      <c r="H15" s="38"/>
      <c r="I15" s="38"/>
      <c r="J15" s="56"/>
      <c r="K15" s="46"/>
      <c r="L15" s="57"/>
      <c r="M15" t="s" s="48">
        <f>IF(COUNTBLANK($B15:$I15)+COUNTBLANK($K15)=0,IF($K15="一般",2000,0)+IF($K15="大学生・大学院生",1500,0)+IF($K15="高校生以下",1000,0)+IF($I15="レンタル",300,0),"")</f>
      </c>
      <c r="N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19.5" customHeight="1">
      <c r="A16" s="53">
        <f t="shared" si="2"/>
        <v>33</v>
      </c>
      <c r="B16" s="38"/>
      <c r="C16" s="38"/>
      <c r="D16" s="41"/>
      <c r="E16" s="54"/>
      <c r="F16" t="s" s="43">
        <f>IF(COUNT($E16)=1,DATEDIF($E16,"2020/03/21","Y"),"")</f>
      </c>
      <c r="G16" s="55"/>
      <c r="H16" s="38"/>
      <c r="I16" s="38"/>
      <c r="J16" s="56"/>
      <c r="K16" s="46"/>
      <c r="L16" s="57"/>
      <c r="M16" t="s" s="48">
        <f>IF(COUNTBLANK($B16:$I16)+COUNTBLANK($K16)=0,IF($K16="一般",2000,0)+IF($K16="大学生・大学院生",1500,0)+IF($K16="高校生以下",1000,0)+IF($I16="レンタル",300,0),"")</f>
      </c>
      <c r="N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19.5" customHeight="1">
      <c r="A17" s="53">
        <f t="shared" si="2"/>
        <v>34</v>
      </c>
      <c r="B17" s="38"/>
      <c r="C17" s="38"/>
      <c r="D17" s="41"/>
      <c r="E17" s="54"/>
      <c r="F17" t="s" s="43">
        <f>IF(COUNT($E17)=1,DATEDIF($E17,"2020/03/21","Y"),"")</f>
      </c>
      <c r="G17" s="55"/>
      <c r="H17" s="38"/>
      <c r="I17" s="38"/>
      <c r="J17" s="56"/>
      <c r="K17" s="46"/>
      <c r="L17" s="57"/>
      <c r="M17" t="s" s="48">
        <f>IF(COUNTBLANK($B17:$I17)+COUNTBLANK($K17)=0,IF($K17="一般",2000,0)+IF($K17="大学生・大学院生",1500,0)+IF($K17="高校生以下",1000,0)+IF($I17="レンタル",300,0),"")</f>
      </c>
      <c r="N17" s="10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19.5" customHeight="1">
      <c r="A18" s="53">
        <f t="shared" si="2"/>
        <v>35</v>
      </c>
      <c r="B18" s="38"/>
      <c r="C18" s="38"/>
      <c r="D18" s="41"/>
      <c r="E18" s="54"/>
      <c r="F18" t="s" s="43">
        <f>IF(COUNT($E18)=1,DATEDIF($E18,"2020/03/21","Y"),"")</f>
      </c>
      <c r="G18" s="55"/>
      <c r="H18" s="38"/>
      <c r="I18" s="38"/>
      <c r="J18" s="56"/>
      <c r="K18" s="46"/>
      <c r="L18" s="57"/>
      <c r="M18" t="s" s="48">
        <f>IF(COUNTBLANK($B18:$I18)+COUNTBLANK($K18)=0,IF($K18="一般",2000,0)+IF($K18="大学生・大学院生",1500,0)+IF($K18="高校生以下",1000,0)+IF($I18="レンタル",300,0),"")</f>
      </c>
      <c r="N18" s="10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19.5" customHeight="1">
      <c r="A19" s="53">
        <f t="shared" si="2"/>
        <v>36</v>
      </c>
      <c r="B19" s="38"/>
      <c r="C19" s="38"/>
      <c r="D19" s="41"/>
      <c r="E19" s="54"/>
      <c r="F19" t="s" s="43">
        <f>IF(COUNT($E19)=1,DATEDIF($E19,"2020/03/21","Y"),"")</f>
      </c>
      <c r="G19" s="55"/>
      <c r="H19" s="38"/>
      <c r="I19" s="38"/>
      <c r="J19" s="56"/>
      <c r="K19" s="46"/>
      <c r="L19" s="57"/>
      <c r="M19" t="s" s="48">
        <f>IF(COUNTBLANK($B19:$I19)+COUNTBLANK($K19)=0,IF($K19="一般",2000,0)+IF($K19="大学生・大学院生",1500,0)+IF($K19="高校生以下",1000,0)+IF($I19="レンタル",300,0),"")</f>
      </c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19.5" customHeight="1">
      <c r="A20" s="53">
        <f t="shared" si="2"/>
        <v>37</v>
      </c>
      <c r="B20" s="38"/>
      <c r="C20" s="38"/>
      <c r="D20" s="41"/>
      <c r="E20" s="54"/>
      <c r="F20" t="s" s="43">
        <f>IF(COUNT($E20)=1,DATEDIF($E20,"2020/03/21","Y"),"")</f>
      </c>
      <c r="G20" s="55"/>
      <c r="H20" s="38"/>
      <c r="I20" s="38"/>
      <c r="J20" s="56"/>
      <c r="K20" s="46"/>
      <c r="L20" s="57"/>
      <c r="M20" t="s" s="48">
        <f>IF(COUNTBLANK($B20:$I20)+COUNTBLANK($K20)=0,IF($K20="一般",2000,0)+IF($K20="大学生・大学院生",1500,0)+IF($K20="高校生以下",1000,0)+IF($I20="レンタル",300,0),"")</f>
      </c>
      <c r="N20" s="10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19.5" customHeight="1">
      <c r="A21" s="53">
        <f t="shared" si="2"/>
        <v>38</v>
      </c>
      <c r="B21" s="38"/>
      <c r="C21" s="38"/>
      <c r="D21" s="41"/>
      <c r="E21" s="54"/>
      <c r="F21" t="s" s="43">
        <f>IF(COUNT($E21)=1,DATEDIF($E21,"2020/03/21","Y"),"")</f>
      </c>
      <c r="G21" s="55"/>
      <c r="H21" s="38"/>
      <c r="I21" s="38"/>
      <c r="J21" s="56"/>
      <c r="K21" s="46"/>
      <c r="L21" s="57"/>
      <c r="M21" t="s" s="48">
        <f>IF(COUNTBLANK($B21:$I21)+COUNTBLANK($K21)=0,IF($K21="一般",2000,0)+IF($K21="大学生・大学院生",1500,0)+IF($K21="高校生以下",1000,0)+IF($I21="レンタル",300,0),"")</f>
      </c>
      <c r="N21" s="10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19.5" customHeight="1">
      <c r="A22" s="53">
        <f t="shared" si="2"/>
        <v>39</v>
      </c>
      <c r="B22" s="38"/>
      <c r="C22" s="38"/>
      <c r="D22" s="41"/>
      <c r="E22" s="54"/>
      <c r="F22" t="s" s="43">
        <f>IF(COUNT($E22)=1,DATEDIF($E22,"2020/03/21","Y"),"")</f>
      </c>
      <c r="G22" s="55"/>
      <c r="H22" s="38"/>
      <c r="I22" s="38"/>
      <c r="J22" s="56"/>
      <c r="K22" s="46"/>
      <c r="L22" s="57"/>
      <c r="M22" t="s" s="48">
        <f>IF(COUNTBLANK($B22:$I22)+COUNTBLANK($K22)=0,IF($K22="一般",2000,0)+IF($K22="大学生・大学院生",1500,0)+IF($K22="高校生以下",1000,0)+IF($I22="レンタル",300,0),"")</f>
      </c>
      <c r="N22" s="10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ht="19.5" customHeight="1">
      <c r="A23" s="53">
        <f t="shared" si="2"/>
        <v>40</v>
      </c>
      <c r="B23" s="38"/>
      <c r="C23" s="38"/>
      <c r="D23" s="41"/>
      <c r="E23" s="54"/>
      <c r="F23" t="s" s="43">
        <f>IF(COUNT($E23)=1,DATEDIF($E23,"2020/03/21","Y"),"")</f>
      </c>
      <c r="G23" s="55"/>
      <c r="H23" s="38"/>
      <c r="I23" s="38"/>
      <c r="J23" s="56"/>
      <c r="K23" s="46"/>
      <c r="L23" s="57"/>
      <c r="M23" t="s" s="48">
        <f>IF(COUNTBLANK($B23:$I23)+COUNTBLANK($K23)=0,IF($K23="一般",2000,0)+IF($K23="大学生・大学院生",1500,0)+IF($K23="高校生以下",1000,0)+IF($I23="レンタル",300,0),"")</f>
      </c>
      <c r="N23" s="10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19.5" customHeight="1">
      <c r="A24" s="53">
        <f t="shared" si="2"/>
        <v>41</v>
      </c>
      <c r="B24" s="38"/>
      <c r="C24" s="38"/>
      <c r="D24" s="41"/>
      <c r="E24" s="54"/>
      <c r="F24" t="s" s="43">
        <f>IF(COUNT($E24)=1,DATEDIF($E24,"2020/03/21","Y"),"")</f>
      </c>
      <c r="G24" s="55"/>
      <c r="H24" s="38"/>
      <c r="I24" s="38"/>
      <c r="J24" s="56"/>
      <c r="K24" s="46"/>
      <c r="L24" s="57"/>
      <c r="M24" t="s" s="48">
        <f>IF(COUNTBLANK($B24:$I24)+COUNTBLANK($K24)=0,IF($K24="一般",2000,0)+IF($K24="大学生・大学院生",1500,0)+IF($K24="高校生以下",1000,0)+IF($I24="レンタル",300,0),"")</f>
      </c>
      <c r="N24" s="10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19.5" customHeight="1">
      <c r="A25" s="53">
        <f t="shared" si="2"/>
        <v>42</v>
      </c>
      <c r="B25" s="38"/>
      <c r="C25" s="38"/>
      <c r="D25" s="41"/>
      <c r="E25" s="54"/>
      <c r="F25" t="s" s="43">
        <f>IF(COUNT($E25)=1,DATEDIF($E25,"2020/03/21","Y"),"")</f>
      </c>
      <c r="G25" s="55"/>
      <c r="H25" s="38"/>
      <c r="I25" s="38"/>
      <c r="J25" s="56"/>
      <c r="K25" s="46"/>
      <c r="L25" s="57"/>
      <c r="M25" t="s" s="48">
        <f>IF(COUNTBLANK($B25:$I25)+COUNTBLANK($K25)=0,IF($K25="一般",2000,0)+IF($K25="大学生・大学院生",1500,0)+IF($K25="高校生以下",1000,0)+IF($I25="レンタル",300,0),"")</f>
      </c>
      <c r="N25" s="10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19.5" customHeight="1">
      <c r="A26" s="53">
        <f t="shared" si="2"/>
        <v>43</v>
      </c>
      <c r="B26" s="38"/>
      <c r="C26" s="38"/>
      <c r="D26" s="41"/>
      <c r="E26" s="54"/>
      <c r="F26" t="s" s="43">
        <f>IF(COUNT($E26)=1,DATEDIF($E26,"2020/03/21","Y"),"")</f>
      </c>
      <c r="G26" s="55"/>
      <c r="H26" s="38"/>
      <c r="I26" s="38"/>
      <c r="J26" s="56"/>
      <c r="K26" s="46"/>
      <c r="L26" s="57"/>
      <c r="M26" t="s" s="48">
        <f>IF(COUNTBLANK($B26:$I26)+COUNTBLANK($K26)=0,IF($K26="一般",2000,0)+IF($K26="大学生・大学院生",1500,0)+IF($K26="高校生以下",1000,0)+IF($I26="レンタル",300,0),"")</f>
      </c>
      <c r="N26" s="10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19.5" customHeight="1">
      <c r="A27" s="53">
        <f t="shared" si="2"/>
        <v>44</v>
      </c>
      <c r="B27" s="38"/>
      <c r="C27" s="38"/>
      <c r="D27" s="41"/>
      <c r="E27" s="54"/>
      <c r="F27" t="s" s="43">
        <f>IF(COUNT($E27)=1,DATEDIF($E27,"2020/03/21","Y"),"")</f>
      </c>
      <c r="G27" s="55"/>
      <c r="H27" s="38"/>
      <c r="I27" s="38"/>
      <c r="J27" s="56"/>
      <c r="K27" s="46"/>
      <c r="L27" s="57"/>
      <c r="M27" t="s" s="48">
        <f>IF(COUNTBLANK($B27:$I27)+COUNTBLANK($K27)=0,IF($K27="一般",2000,0)+IF($K27="大学生・大学院生",1500,0)+IF($K27="高校生以下",1000,0)+IF($I27="レンタル",300,0),"")</f>
      </c>
      <c r="N27" s="10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ht="19.5" customHeight="1">
      <c r="A28" s="53">
        <f t="shared" si="2"/>
        <v>45</v>
      </c>
      <c r="B28" s="38"/>
      <c r="C28" s="38"/>
      <c r="D28" s="41"/>
      <c r="E28" s="54"/>
      <c r="F28" t="s" s="43">
        <f>IF(COUNT($E28)=1,DATEDIF($E28,"2020/03/21","Y"),"")</f>
      </c>
      <c r="G28" s="55"/>
      <c r="H28" s="38"/>
      <c r="I28" s="38"/>
      <c r="J28" s="56"/>
      <c r="K28" s="46"/>
      <c r="L28" s="57"/>
      <c r="M28" t="s" s="48">
        <f>IF(COUNTBLANK($B28:$I28)+COUNTBLANK($K28)=0,IF($K28="一般",2000,0)+IF($K28="大学生・大学院生",1500,0)+IF($K28="高校生以下",1000,0)+IF($I28="レンタル",300,0),"")</f>
      </c>
      <c r="N28" s="10"/>
      <c r="O28" s="11"/>
      <c r="P28" s="11"/>
      <c r="Q28" s="11"/>
      <c r="R28" s="11"/>
      <c r="S28" s="11"/>
      <c r="T28" s="11"/>
      <c r="U28" s="11"/>
      <c r="V28" s="11"/>
      <c r="W28" s="38"/>
      <c r="X28" s="11"/>
      <c r="Y28" s="11"/>
      <c r="Z28" s="11"/>
      <c r="AA28" s="11"/>
    </row>
    <row r="29" ht="19.5" customHeight="1">
      <c r="A29" s="53">
        <f t="shared" si="2"/>
        <v>46</v>
      </c>
      <c r="B29" s="38"/>
      <c r="C29" s="38"/>
      <c r="D29" s="41"/>
      <c r="E29" s="54"/>
      <c r="F29" t="s" s="43">
        <f>IF(COUNT($E29)=1,DATEDIF($E29,"2020/03/21","Y"),"")</f>
      </c>
      <c r="G29" s="55"/>
      <c r="H29" s="38"/>
      <c r="I29" s="38"/>
      <c r="J29" s="56"/>
      <c r="K29" s="46"/>
      <c r="L29" s="57"/>
      <c r="M29" t="s" s="48">
        <f>IF(COUNTBLANK($B29:$I29)+COUNTBLANK($K29)=0,IF($K29="一般",2000,0)+IF($K29="大学生・大学院生",1500,0)+IF($K29="高校生以下",1000,0)+IF($I29="レンタル",300,0),"")</f>
      </c>
      <c r="N29" s="10"/>
      <c r="O29" s="11"/>
      <c r="P29" s="11"/>
      <c r="Q29" s="11"/>
      <c r="R29" s="11"/>
      <c r="S29" s="11"/>
      <c r="T29" s="11"/>
      <c r="U29" s="11"/>
      <c r="V29" s="11"/>
      <c r="W29" s="38"/>
      <c r="X29" s="11"/>
      <c r="Y29" s="11"/>
      <c r="Z29" s="11"/>
      <c r="AA29" s="11"/>
    </row>
    <row r="30" ht="19.5" customHeight="1">
      <c r="A30" s="53">
        <f t="shared" si="2"/>
        <v>47</v>
      </c>
      <c r="B30" s="38"/>
      <c r="C30" s="38"/>
      <c r="D30" s="41"/>
      <c r="E30" s="54"/>
      <c r="F30" t="s" s="43">
        <f>IF(COUNT($E30)=1,DATEDIF($E30,"2020/03/21","Y"),"")</f>
      </c>
      <c r="G30" s="55"/>
      <c r="H30" s="38"/>
      <c r="I30" s="38"/>
      <c r="J30" s="56"/>
      <c r="K30" s="46"/>
      <c r="L30" s="57"/>
      <c r="M30" t="s" s="48">
        <f>IF(COUNTBLANK($B30:$I30)+COUNTBLANK($K30)=0,IF($K30="一般",2000,0)+IF($K30="大学生・大学院生",1500,0)+IF($K30="高校生以下",1000,0)+IF($I30="レンタル",300,0),"")</f>
      </c>
      <c r="N30" s="10"/>
      <c r="O30" s="11"/>
      <c r="P30" s="11"/>
      <c r="Q30" s="11"/>
      <c r="R30" s="11"/>
      <c r="S30" s="11"/>
      <c r="T30" s="11"/>
      <c r="U30" s="11"/>
      <c r="V30" s="11"/>
      <c r="W30" s="38"/>
      <c r="X30" s="11"/>
      <c r="Y30" s="11"/>
      <c r="Z30" s="11"/>
      <c r="AA30" s="11"/>
    </row>
    <row r="31" ht="19.5" customHeight="1">
      <c r="A31" s="53">
        <f t="shared" si="2"/>
        <v>48</v>
      </c>
      <c r="B31" s="38"/>
      <c r="C31" s="38"/>
      <c r="D31" s="41"/>
      <c r="E31" s="54"/>
      <c r="F31" t="s" s="43">
        <f>IF(COUNT($E31)=1,DATEDIF($E31,"2020/03/21","Y"),"")</f>
      </c>
      <c r="G31" s="55"/>
      <c r="H31" s="38"/>
      <c r="I31" s="38"/>
      <c r="J31" s="56"/>
      <c r="K31" s="46"/>
      <c r="L31" s="57"/>
      <c r="M31" t="s" s="48">
        <f>IF(COUNTBLANK($B31:$I31)+COUNTBLANK($K31)=0,IF($K31="一般",2000,0)+IF($K31="大学生・大学院生",1500,0)+IF($K31="高校生以下",1000,0)+IF($I31="レンタル",300,0),"")</f>
      </c>
      <c r="N31" s="10"/>
      <c r="O31" s="11"/>
      <c r="P31" s="11"/>
      <c r="Q31" s="11"/>
      <c r="R31" s="11"/>
      <c r="S31" s="11"/>
      <c r="T31" s="11"/>
      <c r="U31" s="11"/>
      <c r="V31" s="11"/>
      <c r="W31" s="38"/>
      <c r="X31" s="11"/>
      <c r="Y31" s="11"/>
      <c r="Z31" s="11"/>
      <c r="AA31" s="11"/>
    </row>
    <row r="32" ht="19.5" customHeight="1">
      <c r="A32" s="53">
        <f t="shared" si="2"/>
        <v>49</v>
      </c>
      <c r="B32" s="38"/>
      <c r="C32" s="38"/>
      <c r="D32" s="41"/>
      <c r="E32" s="54"/>
      <c r="F32" t="s" s="43">
        <f>IF(COUNT($E32)=1,DATEDIF($E32,"2020/03/21","Y"),"")</f>
      </c>
      <c r="G32" s="55"/>
      <c r="H32" s="38"/>
      <c r="I32" s="38"/>
      <c r="J32" s="56"/>
      <c r="K32" s="46"/>
      <c r="L32" s="57"/>
      <c r="M32" t="s" s="48">
        <f>IF(COUNTBLANK($B32:$I32)+COUNTBLANK($K32)=0,IF($K32="一般",2000,0)+IF($K32="大学生・大学院生",1500,0)+IF($K32="高校生以下",1000,0)+IF($I32="レンタル",300,0),"")</f>
      </c>
      <c r="N32" s="10"/>
      <c r="O32" s="11"/>
      <c r="P32" s="11"/>
      <c r="Q32" s="11"/>
      <c r="R32" s="11"/>
      <c r="S32" s="11"/>
      <c r="T32" s="11"/>
      <c r="U32" s="11"/>
      <c r="V32" s="11"/>
      <c r="W32" s="38"/>
      <c r="X32" s="11"/>
      <c r="Y32" s="11"/>
      <c r="Z32" s="11"/>
      <c r="AA32" s="11"/>
    </row>
    <row r="33" ht="19.5" customHeight="1">
      <c r="A33" s="53">
        <f t="shared" si="2"/>
        <v>50</v>
      </c>
      <c r="B33" s="38"/>
      <c r="C33" s="38"/>
      <c r="D33" s="41"/>
      <c r="E33" s="54"/>
      <c r="F33" t="s" s="43">
        <f>IF(COUNT($E33)=1,DATEDIF($E33,"2020/03/21","Y"),"")</f>
      </c>
      <c r="G33" s="55"/>
      <c r="H33" s="38"/>
      <c r="I33" s="38"/>
      <c r="J33" s="56"/>
      <c r="K33" s="46"/>
      <c r="L33" s="57"/>
      <c r="M33" t="s" s="48">
        <f>IF(COUNTBLANK($B33:$I33)+COUNTBLANK($K33)=0,IF($K33="一般",2000,0)+IF($K33="大学生・大学院生",1500,0)+IF($K33="高校生以下",1000,0)+IF($I33="レンタル",300,0),"")</f>
      </c>
      <c r="N33" s="10"/>
      <c r="O33" s="11"/>
      <c r="P33" s="11"/>
      <c r="Q33" s="11"/>
      <c r="R33" s="11"/>
      <c r="S33" s="11"/>
      <c r="T33" s="11"/>
      <c r="U33" s="11"/>
      <c r="V33" s="11"/>
      <c r="W33" s="38"/>
      <c r="X33" s="11"/>
      <c r="Y33" s="11"/>
      <c r="Z33" s="11"/>
      <c r="AA33" s="11"/>
    </row>
    <row r="34" ht="19.5" customHeight="1">
      <c r="A34" s="53">
        <f t="shared" si="2"/>
        <v>51</v>
      </c>
      <c r="B34" s="38"/>
      <c r="C34" s="38"/>
      <c r="D34" s="41"/>
      <c r="E34" s="54"/>
      <c r="F34" t="s" s="43">
        <f>IF(COUNT($E34)=1,DATEDIF($E34,"2020/03/21","Y"),"")</f>
      </c>
      <c r="G34" s="55"/>
      <c r="H34" s="38"/>
      <c r="I34" s="38"/>
      <c r="J34" s="56"/>
      <c r="K34" s="46"/>
      <c r="L34" s="57"/>
      <c r="M34" t="s" s="48">
        <f>IF(COUNTBLANK($B34:$I34)+COUNTBLANK($K34)=0,IF($K34="一般",2000,0)+IF($K34="大学生・大学院生",1500,0)+IF($K34="高校生以下",1000,0)+IF($I34="レンタル",300,0),"")</f>
      </c>
      <c r="N34" s="10"/>
      <c r="O34" s="11"/>
      <c r="P34" s="11"/>
      <c r="Q34" s="11"/>
      <c r="R34" s="11"/>
      <c r="S34" s="11"/>
      <c r="T34" s="11"/>
      <c r="U34" s="11"/>
      <c r="V34" s="11"/>
      <c r="W34" s="38"/>
      <c r="X34" s="11"/>
      <c r="Y34" s="11"/>
      <c r="Z34" s="11"/>
      <c r="AA34" s="11"/>
    </row>
    <row r="35" ht="19.5" customHeight="1">
      <c r="A35" s="53">
        <f t="shared" si="2"/>
        <v>52</v>
      </c>
      <c r="B35" s="38"/>
      <c r="C35" s="38"/>
      <c r="D35" s="41"/>
      <c r="E35" s="54"/>
      <c r="F35" t="s" s="43">
        <f>IF(COUNT($E35)=1,DATEDIF($E35,"2020/03/21","Y"),"")</f>
      </c>
      <c r="G35" s="55"/>
      <c r="H35" s="38"/>
      <c r="I35" s="38"/>
      <c r="J35" s="56"/>
      <c r="K35" s="46"/>
      <c r="L35" s="57"/>
      <c r="M35" t="s" s="48">
        <f>IF(COUNTBLANK($B35:$I35)+COUNTBLANK($K35)=0,IF($K35="一般",2000,0)+IF($K35="大学生・大学院生",1500,0)+IF($K35="高校生以下",1000,0)+IF($I35="レンタル",300,0),"")</f>
      </c>
      <c r="N35" s="10"/>
      <c r="O35" s="11"/>
      <c r="P35" s="11"/>
      <c r="Q35" s="11"/>
      <c r="R35" s="11"/>
      <c r="S35" s="11"/>
      <c r="T35" s="11"/>
      <c r="U35" s="11"/>
      <c r="V35" s="11"/>
      <c r="W35" s="38"/>
      <c r="X35" s="11"/>
      <c r="Y35" s="11"/>
      <c r="Z35" s="11"/>
      <c r="AA35" s="11"/>
    </row>
    <row r="36" ht="19.5" customHeight="1">
      <c r="A36" s="53">
        <f t="shared" si="2"/>
        <v>53</v>
      </c>
      <c r="B36" s="38"/>
      <c r="C36" s="38"/>
      <c r="D36" s="41"/>
      <c r="E36" s="54"/>
      <c r="F36" t="s" s="43">
        <f>IF(COUNT($E36)=1,DATEDIF($E36,"2020/03/21","Y"),"")</f>
      </c>
      <c r="G36" s="55"/>
      <c r="H36" s="38"/>
      <c r="I36" s="38"/>
      <c r="J36" s="56"/>
      <c r="K36" s="46"/>
      <c r="L36" s="57"/>
      <c r="M36" t="s" s="48">
        <f>IF(COUNTBLANK($B36:$I36)+COUNTBLANK($K36)=0,IF($K36="一般",2000,0)+IF($K36="大学生・大学院生",1500,0)+IF($K36="高校生以下",1000,0)+IF($I36="レンタル",300,0),"")</f>
      </c>
      <c r="N36" s="10"/>
      <c r="O36" s="11"/>
      <c r="P36" s="11"/>
      <c r="Q36" s="11"/>
      <c r="R36" s="11"/>
      <c r="S36" s="11"/>
      <c r="T36" s="11"/>
      <c r="U36" s="11"/>
      <c r="V36" s="11"/>
      <c r="W36" s="38"/>
      <c r="X36" s="11"/>
      <c r="Y36" s="11"/>
      <c r="Z36" s="11"/>
      <c r="AA36" s="11"/>
    </row>
    <row r="37" ht="19.5" customHeight="1">
      <c r="A37" s="53">
        <f t="shared" si="2"/>
        <v>54</v>
      </c>
      <c r="B37" s="38"/>
      <c r="C37" s="38"/>
      <c r="D37" s="41"/>
      <c r="E37" s="54"/>
      <c r="F37" t="s" s="43">
        <f>IF(COUNT($E37)=1,DATEDIF($E37,"2020/03/21","Y"),"")</f>
      </c>
      <c r="G37" s="55"/>
      <c r="H37" s="38"/>
      <c r="I37" s="38"/>
      <c r="J37" s="56"/>
      <c r="K37" s="46"/>
      <c r="L37" s="57"/>
      <c r="M37" t="s" s="48">
        <f>IF(COUNTBLANK($B37:$I37)+COUNTBLANK($K37)=0,IF($K37="一般",2000,0)+IF($K37="大学生・大学院生",1500,0)+IF($K37="高校生以下",1000,0)+IF($I37="レンタル",300,0),"")</f>
      </c>
      <c r="N37" s="10"/>
      <c r="O37" s="11"/>
      <c r="P37" s="11"/>
      <c r="Q37" s="11"/>
      <c r="R37" s="11"/>
      <c r="S37" s="11"/>
      <c r="T37" s="11"/>
      <c r="U37" s="11"/>
      <c r="V37" s="11"/>
      <c r="W37" s="38"/>
      <c r="X37" s="11"/>
      <c r="Y37" s="11"/>
      <c r="Z37" s="11"/>
      <c r="AA37" s="11"/>
    </row>
    <row r="38" ht="19.5" customHeight="1">
      <c r="A38" s="53">
        <f t="shared" si="2"/>
        <v>55</v>
      </c>
      <c r="B38" s="38"/>
      <c r="C38" s="38"/>
      <c r="D38" s="41"/>
      <c r="E38" s="54"/>
      <c r="F38" t="s" s="43">
        <f>IF(COUNT($E38)=1,DATEDIF($E38,"2020/03/21","Y"),"")</f>
      </c>
      <c r="G38" s="55"/>
      <c r="H38" s="38"/>
      <c r="I38" s="38"/>
      <c r="J38" s="56"/>
      <c r="K38" s="46"/>
      <c r="L38" s="57"/>
      <c r="M38" t="s" s="48">
        <f>IF(COUNTBLANK($B38:$I38)+COUNTBLANK($K38)=0,IF($K38="一般",2000,0)+IF($K38="大学生・大学院生",1500,0)+IF($K38="高校生以下",1000,0)+IF($I38="レンタル",300,0),"")</f>
      </c>
      <c r="N38" s="10"/>
      <c r="O38" s="11"/>
      <c r="P38" s="11"/>
      <c r="Q38" s="11"/>
      <c r="R38" s="11"/>
      <c r="S38" s="11"/>
      <c r="T38" s="11"/>
      <c r="U38" s="11"/>
      <c r="V38" s="11"/>
      <c r="W38" s="38"/>
      <c r="X38" s="11"/>
      <c r="Y38" s="11"/>
      <c r="Z38" s="11"/>
      <c r="AA38" s="11"/>
    </row>
    <row r="39" ht="19.5" customHeight="1">
      <c r="A39" s="53">
        <f t="shared" si="2"/>
        <v>56</v>
      </c>
      <c r="B39" s="38"/>
      <c r="C39" s="38"/>
      <c r="D39" s="41"/>
      <c r="E39" s="54"/>
      <c r="F39" t="s" s="43">
        <f>IF(COUNT($E39)=1,DATEDIF($E39,"2020/03/21","Y"),"")</f>
      </c>
      <c r="G39" s="55"/>
      <c r="H39" s="38"/>
      <c r="I39" s="38"/>
      <c r="J39" s="56"/>
      <c r="K39" s="46"/>
      <c r="L39" s="57"/>
      <c r="M39" t="s" s="48">
        <f>IF(COUNTBLANK($B39:$I39)+COUNTBLANK($K39)=0,IF($K39="一般",2000,0)+IF($K39="大学生・大学院生",1500,0)+IF($K39="高校生以下",1000,0)+IF($I39="レンタル",300,0),"")</f>
      </c>
      <c r="N39" s="10"/>
      <c r="O39" s="38"/>
      <c r="P39" s="11"/>
      <c r="Q39" s="11"/>
      <c r="R39" s="11"/>
      <c r="S39" s="11"/>
      <c r="T39" s="11"/>
      <c r="U39" s="11"/>
      <c r="V39" s="11"/>
      <c r="W39" s="38"/>
      <c r="X39" s="11"/>
      <c r="Y39" s="11"/>
      <c r="Z39" s="11"/>
      <c r="AA39" s="11"/>
    </row>
    <row r="40" ht="19.5" customHeight="1">
      <c r="A40" s="53">
        <f t="shared" si="2"/>
        <v>57</v>
      </c>
      <c r="B40" s="38"/>
      <c r="C40" s="38"/>
      <c r="D40" s="41"/>
      <c r="E40" s="54"/>
      <c r="F40" t="s" s="43">
        <f>IF(COUNT($E40)=1,DATEDIF($E40,"2020/03/21","Y"),"")</f>
      </c>
      <c r="G40" s="55"/>
      <c r="H40" s="38"/>
      <c r="I40" s="38"/>
      <c r="J40" s="56"/>
      <c r="K40" s="46"/>
      <c r="L40" s="57"/>
      <c r="M40" t="s" s="48">
        <f>IF(COUNTBLANK($B40:$I40)+COUNTBLANK($K40)=0,IF($K40="一般",2000,0)+IF($K40="大学生・大学院生",1500,0)+IF($K40="高校生以下",1000,0)+IF($I40="レンタル",300,0),"")</f>
      </c>
      <c r="N40" s="10"/>
      <c r="O40" s="38"/>
      <c r="P40" s="11"/>
      <c r="Q40" s="11"/>
      <c r="R40" s="11"/>
      <c r="S40" s="11"/>
      <c r="T40" s="11"/>
      <c r="U40" s="11"/>
      <c r="V40" s="11"/>
      <c r="W40" s="38"/>
      <c r="X40" s="11"/>
      <c r="Y40" s="11"/>
      <c r="Z40" s="11"/>
      <c r="AA40" s="11"/>
    </row>
    <row r="41" ht="19.5" customHeight="1">
      <c r="A41" s="53">
        <f t="shared" si="2"/>
        <v>58</v>
      </c>
      <c r="B41" s="38"/>
      <c r="C41" s="38"/>
      <c r="D41" s="41"/>
      <c r="E41" s="54"/>
      <c r="F41" t="s" s="43">
        <f>IF(COUNT($E41)=1,DATEDIF($E41,"2020/03/21","Y"),"")</f>
      </c>
      <c r="G41" s="55"/>
      <c r="H41" s="38"/>
      <c r="I41" s="38"/>
      <c r="J41" s="56"/>
      <c r="K41" s="46"/>
      <c r="L41" s="57"/>
      <c r="M41" t="s" s="48">
        <f>IF(COUNTBLANK($B41:$I41)+COUNTBLANK($K41)=0,IF($K41="一般",2000,0)+IF($K41="大学生・大学院生",1500,0)+IF($K41="高校生以下",1000,0)+IF($I41="レンタル",300,0),"")</f>
      </c>
      <c r="N41" s="10"/>
      <c r="O41" s="38"/>
      <c r="P41" s="11"/>
      <c r="Q41" s="11"/>
      <c r="R41" s="11"/>
      <c r="S41" s="11"/>
      <c r="T41" s="11"/>
      <c r="U41" s="11"/>
      <c r="V41" s="11"/>
      <c r="W41" s="38"/>
      <c r="X41" s="11"/>
      <c r="Y41" s="11"/>
      <c r="Z41" s="11"/>
      <c r="AA41" s="11"/>
    </row>
    <row r="42" ht="19.5" customHeight="1">
      <c r="A42" s="53">
        <f t="shared" si="2"/>
        <v>59</v>
      </c>
      <c r="B42" s="38"/>
      <c r="C42" s="38"/>
      <c r="D42" s="41"/>
      <c r="E42" s="54"/>
      <c r="F42" t="s" s="43">
        <f>IF(COUNT($E42)=1,DATEDIF($E42,"2020/03/21","Y"),"")</f>
      </c>
      <c r="G42" s="55"/>
      <c r="H42" s="38"/>
      <c r="I42" s="38"/>
      <c r="J42" s="56"/>
      <c r="K42" s="46"/>
      <c r="L42" s="57"/>
      <c r="M42" t="s" s="48">
        <f>IF(COUNTBLANK($B42:$I42)+COUNTBLANK($K42)=0,IF($K42="一般",2000,0)+IF($K42="大学生・大学院生",1500,0)+IF($K42="高校生以下",1000,0)+IF($I42="レンタル",300,0),"")</f>
      </c>
      <c r="N42" s="10"/>
      <c r="O42" s="38"/>
      <c r="P42" s="11"/>
      <c r="Q42" s="11"/>
      <c r="R42" s="11"/>
      <c r="S42" s="11"/>
      <c r="T42" s="11"/>
      <c r="U42" s="11"/>
      <c r="V42" s="11"/>
      <c r="W42" s="38"/>
      <c r="X42" s="11"/>
      <c r="Y42" s="11"/>
      <c r="Z42" s="11"/>
      <c r="AA42" s="11"/>
    </row>
    <row r="43" ht="19.5" customHeight="1">
      <c r="A43" s="53">
        <f t="shared" si="2"/>
        <v>60</v>
      </c>
      <c r="B43" s="38"/>
      <c r="C43" s="38"/>
      <c r="D43" s="41"/>
      <c r="E43" s="54"/>
      <c r="F43" t="s" s="43">
        <f>IF(COUNT($E43)=1,DATEDIF($E43,"2020/03/21","Y"),"")</f>
      </c>
      <c r="G43" s="55"/>
      <c r="H43" s="38"/>
      <c r="I43" s="38"/>
      <c r="J43" s="56"/>
      <c r="K43" s="46"/>
      <c r="L43" s="57"/>
      <c r="M43" t="s" s="48">
        <f>IF(COUNTBLANK($B43:$I43)+COUNTBLANK($K43)=0,IF($K43="一般",2000,0)+IF($K43="大学生・大学院生",1500,0)+IF($K43="高校生以下",1000,0)+IF($I43="レンタル",300,0),"")</f>
      </c>
      <c r="N43" s="10"/>
      <c r="O43" s="38"/>
      <c r="P43" s="11"/>
      <c r="Q43" s="11"/>
      <c r="R43" s="11"/>
      <c r="S43" s="11"/>
      <c r="T43" s="11"/>
      <c r="U43" s="11"/>
      <c r="V43" s="11"/>
      <c r="W43" s="38"/>
      <c r="X43" s="11"/>
      <c r="Y43" s="11"/>
      <c r="Z43" s="11"/>
      <c r="AA43" s="11"/>
    </row>
    <row r="44" ht="19.5" customHeight="1">
      <c r="A44" s="53">
        <f t="shared" si="2"/>
        <v>61</v>
      </c>
      <c r="B44" s="38"/>
      <c r="C44" s="38"/>
      <c r="D44" s="41"/>
      <c r="E44" s="54"/>
      <c r="F44" t="s" s="43">
        <f>IF(COUNT($E44)=1,DATEDIF($E44,"2020/03/21","Y"),"")</f>
      </c>
      <c r="G44" s="55"/>
      <c r="H44" s="38"/>
      <c r="I44" s="38"/>
      <c r="J44" s="56"/>
      <c r="K44" s="46"/>
      <c r="L44" s="57"/>
      <c r="M44" t="s" s="48">
        <f>IF(COUNTBLANK($B44:$I44)+COUNTBLANK($K44)=0,IF($K44="一般",2000,0)+IF($K44="大学生・大学院生",1500,0)+IF($K44="高校生以下",1000,0)+IF($I44="レンタル",300,0),"")</f>
      </c>
      <c r="N44" s="10"/>
      <c r="O44" s="38"/>
      <c r="P44" s="11"/>
      <c r="Q44" s="11"/>
      <c r="R44" s="11"/>
      <c r="S44" s="11"/>
      <c r="T44" s="11"/>
      <c r="U44" s="11"/>
      <c r="V44" s="11"/>
      <c r="W44" s="38"/>
      <c r="X44" s="11"/>
      <c r="Y44" s="11"/>
      <c r="Z44" s="11"/>
      <c r="AA44" s="11"/>
    </row>
    <row r="45" ht="19.5" customHeight="1">
      <c r="A45" s="53">
        <f t="shared" si="2"/>
        <v>62</v>
      </c>
      <c r="B45" s="38"/>
      <c r="C45" s="38"/>
      <c r="D45" s="41"/>
      <c r="E45" s="54"/>
      <c r="F45" t="s" s="43">
        <f>IF(COUNT($E45)=1,DATEDIF($E45,"2020/03/21","Y"),"")</f>
      </c>
      <c r="G45" s="55"/>
      <c r="H45" s="38"/>
      <c r="I45" s="38"/>
      <c r="J45" s="56"/>
      <c r="K45" s="46"/>
      <c r="L45" s="57"/>
      <c r="M45" t="s" s="48">
        <f>IF(COUNTBLANK($B45:$I45)+COUNTBLANK($K45)=0,IF($K45="一般",2000,0)+IF($K45="大学生・大学院生",1500,0)+IF($K45="高校生以下",1000,0)+IF($I45="レンタル",300,0),"")</f>
      </c>
      <c r="N45" s="10"/>
      <c r="O45" s="38"/>
      <c r="P45" s="11"/>
      <c r="Q45" s="11"/>
      <c r="R45" s="11"/>
      <c r="S45" s="11"/>
      <c r="T45" s="11"/>
      <c r="U45" s="11"/>
      <c r="V45" s="11"/>
      <c r="W45" s="38"/>
      <c r="X45" s="11"/>
      <c r="Y45" s="11"/>
      <c r="Z45" s="11"/>
      <c r="AA45" s="11"/>
    </row>
    <row r="46" ht="19.5" customHeight="1">
      <c r="A46" s="53">
        <f t="shared" si="2"/>
        <v>63</v>
      </c>
      <c r="B46" s="38"/>
      <c r="C46" s="38"/>
      <c r="D46" s="41"/>
      <c r="E46" s="54"/>
      <c r="F46" t="s" s="43">
        <f>IF(COUNT($E46)=1,DATEDIF($E46,"2020/03/21","Y"),"")</f>
      </c>
      <c r="G46" s="55"/>
      <c r="H46" s="38"/>
      <c r="I46" s="38"/>
      <c r="J46" s="56"/>
      <c r="K46" s="46"/>
      <c r="L46" s="57"/>
      <c r="M46" t="s" s="48">
        <f>IF(COUNTBLANK($B46:$I46)+COUNTBLANK($K46)=0,IF($K46="一般",2000,0)+IF($K46="大学生・大学院生",1500,0)+IF($K46="高校生以下",1000,0)+IF($I46="レンタル",300,0),"")</f>
      </c>
      <c r="N46" s="10"/>
      <c r="O46" s="38"/>
      <c r="P46" s="11"/>
      <c r="Q46" s="11"/>
      <c r="R46" s="11"/>
      <c r="S46" s="11"/>
      <c r="T46" s="11"/>
      <c r="U46" s="11"/>
      <c r="V46" s="11"/>
      <c r="W46" s="38"/>
      <c r="X46" s="11"/>
      <c r="Y46" s="11"/>
      <c r="Z46" s="11"/>
      <c r="AA46" s="11"/>
    </row>
    <row r="47" ht="19.5" customHeight="1">
      <c r="A47" s="53">
        <f t="shared" si="2"/>
        <v>64</v>
      </c>
      <c r="B47" s="38"/>
      <c r="C47" s="38"/>
      <c r="D47" s="41"/>
      <c r="E47" s="54"/>
      <c r="F47" t="s" s="43">
        <f>IF(COUNT($E47)=1,DATEDIF($E47,"2020/03/21","Y"),"")</f>
      </c>
      <c r="G47" s="55"/>
      <c r="H47" s="38"/>
      <c r="I47" s="38"/>
      <c r="J47" s="56"/>
      <c r="K47" s="46"/>
      <c r="L47" s="57"/>
      <c r="M47" t="s" s="48">
        <f>IF(COUNTBLANK($B47:$I47)+COUNTBLANK($K47)=0,IF($K47="一般",2000,0)+IF($K47="大学生・大学院生",1500,0)+IF($K47="高校生以下",1000,0)+IF($I47="レンタル",300,0),"")</f>
      </c>
      <c r="N47" s="10"/>
      <c r="O47" s="38"/>
      <c r="P47" s="11"/>
      <c r="Q47" s="11"/>
      <c r="R47" s="11"/>
      <c r="S47" s="11"/>
      <c r="T47" s="11"/>
      <c r="U47" s="11"/>
      <c r="V47" s="11"/>
      <c r="W47" s="38"/>
      <c r="X47" s="11"/>
      <c r="Y47" s="11"/>
      <c r="Z47" s="11"/>
      <c r="AA47" s="11"/>
    </row>
    <row r="48" ht="19.5" customHeight="1">
      <c r="A48" s="53">
        <f t="shared" si="2"/>
        <v>65</v>
      </c>
      <c r="B48" s="38"/>
      <c r="C48" s="38"/>
      <c r="D48" s="41"/>
      <c r="E48" s="54"/>
      <c r="F48" t="s" s="43">
        <f>IF(COUNT($E48)=1,DATEDIF($E48,"2020/03/21","Y"),"")</f>
      </c>
      <c r="G48" s="55"/>
      <c r="H48" s="38"/>
      <c r="I48" s="38"/>
      <c r="J48" s="56"/>
      <c r="K48" s="46"/>
      <c r="L48" s="57"/>
      <c r="M48" t="s" s="48">
        <f>IF(COUNTBLANK($B48:$I48)+COUNTBLANK($K48)=0,IF($K48="一般",2000,0)+IF($K48="大学生・大学院生",1500,0)+IF($K48="高校生以下",1000,0)+IF($I48="レンタル",300,0),"")</f>
      </c>
      <c r="N48" s="10"/>
      <c r="O48" s="38"/>
      <c r="P48" s="11"/>
      <c r="Q48" s="11"/>
      <c r="R48" s="11"/>
      <c r="S48" s="11"/>
      <c r="T48" s="11"/>
      <c r="U48" s="11"/>
      <c r="V48" s="11"/>
      <c r="W48" s="38"/>
      <c r="X48" s="11"/>
      <c r="Y48" s="11"/>
      <c r="Z48" s="11"/>
      <c r="AA48" s="11"/>
    </row>
    <row r="49" ht="19.5" customHeight="1">
      <c r="A49" s="53">
        <f t="shared" si="2"/>
        <v>66</v>
      </c>
      <c r="B49" s="38"/>
      <c r="C49" s="38"/>
      <c r="D49" s="41"/>
      <c r="E49" s="54"/>
      <c r="F49" t="s" s="43">
        <f>IF(COUNT($E49)=1,DATEDIF($E49,"2020/03/21","Y"),"")</f>
      </c>
      <c r="G49" s="55"/>
      <c r="H49" s="38"/>
      <c r="I49" s="38"/>
      <c r="J49" s="56"/>
      <c r="K49" s="46"/>
      <c r="L49" s="57"/>
      <c r="M49" t="s" s="48">
        <f>IF(COUNTBLANK($B49:$I49)+COUNTBLANK($K49)=0,IF($K49="一般",2000,0)+IF($K49="大学生・大学院生",1500,0)+IF($K49="高校生以下",1000,0)+IF($I49="レンタル",300,0),"")</f>
      </c>
      <c r="N49" s="10"/>
      <c r="O49" s="38"/>
      <c r="P49" s="11"/>
      <c r="Q49" s="11"/>
      <c r="R49" s="11"/>
      <c r="S49" s="11"/>
      <c r="T49" s="11"/>
      <c r="U49" s="11"/>
      <c r="V49" s="11"/>
      <c r="W49" s="38"/>
      <c r="X49" s="11"/>
      <c r="Y49" s="11"/>
      <c r="Z49" s="11"/>
      <c r="AA49" s="11"/>
    </row>
    <row r="50" ht="19.5" customHeight="1">
      <c r="A50" s="53">
        <f t="shared" si="2"/>
        <v>67</v>
      </c>
      <c r="B50" s="38"/>
      <c r="C50" s="38"/>
      <c r="D50" s="41"/>
      <c r="E50" s="54"/>
      <c r="F50" t="s" s="43">
        <f>IF(COUNT($E50)=1,DATEDIF($E50,"2020/03/21","Y"),"")</f>
      </c>
      <c r="G50" s="55"/>
      <c r="H50" s="38"/>
      <c r="I50" s="38"/>
      <c r="J50" s="56"/>
      <c r="K50" s="46"/>
      <c r="L50" s="57"/>
      <c r="M50" t="s" s="48">
        <f>IF(COUNTBLANK($B50:$I50)+COUNTBLANK($K50)=0,IF($K50="一般",2000,0)+IF($K50="大学生・大学院生",1500,0)+IF($K50="高校生以下",1000,0)+IF($I50="レンタル",300,0),"")</f>
      </c>
      <c r="N50" s="10"/>
      <c r="O50" s="38"/>
      <c r="P50" s="11"/>
      <c r="Q50" s="11"/>
      <c r="R50" s="11"/>
      <c r="S50" s="11"/>
      <c r="T50" s="11"/>
      <c r="U50" s="11"/>
      <c r="V50" s="11"/>
      <c r="W50" s="38"/>
      <c r="X50" s="11"/>
      <c r="Y50" s="11"/>
      <c r="Z50" s="11"/>
      <c r="AA50" s="11"/>
    </row>
    <row r="51" ht="19.5" customHeight="1">
      <c r="A51" s="53">
        <f t="shared" si="2"/>
        <v>68</v>
      </c>
      <c r="B51" s="38"/>
      <c r="C51" s="38"/>
      <c r="D51" s="41"/>
      <c r="E51" s="54"/>
      <c r="F51" t="s" s="43">
        <f>IF(COUNT($E51)=1,DATEDIF($E51,"2020/03/21","Y"),"")</f>
      </c>
      <c r="G51" s="55"/>
      <c r="H51" s="38"/>
      <c r="I51" s="38"/>
      <c r="J51" s="56"/>
      <c r="K51" s="46"/>
      <c r="L51" s="57"/>
      <c r="M51" t="s" s="48">
        <f>IF(COUNTBLANK($B51:$I51)+COUNTBLANK($K51)=0,IF($K51="一般",2000,0)+IF($K51="大学生・大学院生",1500,0)+IF($K51="高校生以下",1000,0)+IF($I51="レンタル",300,0),"")</f>
      </c>
      <c r="N51" s="10"/>
      <c r="O51" s="38"/>
      <c r="P51" s="11"/>
      <c r="Q51" s="11"/>
      <c r="R51" s="11"/>
      <c r="S51" s="11"/>
      <c r="T51" s="11"/>
      <c r="U51" s="11"/>
      <c r="V51" s="11"/>
      <c r="W51" s="38"/>
      <c r="X51" s="11"/>
      <c r="Y51" s="11"/>
      <c r="Z51" s="11"/>
      <c r="AA51" s="11"/>
    </row>
    <row r="52" ht="19.5" customHeight="1">
      <c r="A52" s="53">
        <f t="shared" si="2"/>
        <v>69</v>
      </c>
      <c r="B52" s="38"/>
      <c r="C52" s="38"/>
      <c r="D52" s="41"/>
      <c r="E52" s="54"/>
      <c r="F52" t="s" s="43">
        <f>IF(COUNT($E52)=1,DATEDIF($E52,"2020/03/21","Y"),"")</f>
      </c>
      <c r="G52" s="55"/>
      <c r="H52" s="38"/>
      <c r="I52" s="38"/>
      <c r="J52" s="56"/>
      <c r="K52" s="46"/>
      <c r="L52" s="57"/>
      <c r="M52" t="s" s="48">
        <f>IF(COUNTBLANK($B52:$I52)+COUNTBLANK($K52)=0,IF($K52="一般",2000,0)+IF($K52="大学生・大学院生",1500,0)+IF($K52="高校生以下",1000,0)+IF($I52="レンタル",300,0),"")</f>
      </c>
      <c r="N52" s="10"/>
      <c r="O52" s="38"/>
      <c r="P52" s="11"/>
      <c r="Q52" s="11"/>
      <c r="R52" s="11"/>
      <c r="S52" s="11"/>
      <c r="T52" s="11"/>
      <c r="U52" s="11"/>
      <c r="V52" s="11"/>
      <c r="W52" s="38"/>
      <c r="X52" s="11"/>
      <c r="Y52" s="11"/>
      <c r="Z52" s="11"/>
      <c r="AA52" s="11"/>
    </row>
    <row r="53" ht="19.5" customHeight="1">
      <c r="A53" s="64">
        <f t="shared" si="2"/>
        <v>70</v>
      </c>
      <c r="B53" s="65"/>
      <c r="C53" s="65"/>
      <c r="D53" s="66"/>
      <c r="E53" s="67"/>
      <c r="F53" t="s" s="68">
        <f>IF(COUNT($E53)=1,DATEDIF($E53,"2020/03/21","Y"),"")</f>
      </c>
      <c r="G53" s="69"/>
      <c r="H53" s="65"/>
      <c r="I53" s="65"/>
      <c r="J53" s="70"/>
      <c r="K53" s="71"/>
      <c r="L53" s="72"/>
      <c r="M53" t="s" s="73">
        <f>IF(COUNTBLANK($B53:$I53)+COUNTBLANK($K53)=0,IF($K53="一般",2000,0)+IF($K53="大学生・大学院生",1500,0)+IF($K53="高校生以下",1000,0)+IF($I53="レンタル",300,0),"")</f>
      </c>
      <c r="N53" s="10"/>
      <c r="O53" s="38"/>
      <c r="P53" s="11"/>
      <c r="Q53" s="11"/>
      <c r="R53" s="11"/>
      <c r="S53" s="11"/>
      <c r="T53" s="11"/>
      <c r="U53" s="11"/>
      <c r="V53" s="11"/>
      <c r="W53" s="38"/>
      <c r="X53" s="11"/>
      <c r="Y53" s="11"/>
      <c r="Z53" s="11"/>
      <c r="AA53" s="11"/>
    </row>
    <row r="54" ht="16.5" customHeight="1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11"/>
      <c r="O54" s="38"/>
      <c r="P54" s="11"/>
      <c r="Q54" s="11"/>
      <c r="R54" s="11"/>
      <c r="S54" s="11"/>
      <c r="T54" s="11"/>
      <c r="U54" s="11"/>
      <c r="V54" s="11"/>
      <c r="W54" s="38"/>
      <c r="X54" s="11"/>
      <c r="Y54" s="11"/>
      <c r="Z54" s="11"/>
      <c r="AA54" s="11"/>
    </row>
    <row r="55" ht="16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38"/>
      <c r="P55" s="11"/>
      <c r="Q55" s="11"/>
      <c r="R55" s="11"/>
      <c r="S55" s="11"/>
      <c r="T55" s="11"/>
      <c r="U55" s="11"/>
      <c r="V55" s="11"/>
      <c r="W55" s="38"/>
      <c r="X55" s="11"/>
      <c r="Y55" s="11"/>
      <c r="Z55" s="11"/>
      <c r="AA55" s="11"/>
    </row>
    <row r="56" ht="16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38"/>
      <c r="P56" s="11"/>
      <c r="Q56" s="11"/>
      <c r="R56" s="11"/>
      <c r="S56" s="11"/>
      <c r="T56" s="11"/>
      <c r="U56" s="11"/>
      <c r="V56" s="11"/>
      <c r="W56" s="38"/>
      <c r="X56" s="11"/>
      <c r="Y56" s="11"/>
      <c r="Z56" s="11"/>
      <c r="AA56" s="11"/>
    </row>
    <row r="57" ht="16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38"/>
      <c r="P57" s="11"/>
      <c r="Q57" s="11"/>
      <c r="R57" s="11"/>
      <c r="S57" s="11"/>
      <c r="T57" s="11"/>
      <c r="U57" s="11"/>
      <c r="V57" s="11"/>
      <c r="W57" s="38"/>
      <c r="X57" s="11"/>
      <c r="Y57" s="11"/>
      <c r="Z57" s="11"/>
      <c r="AA57" s="11"/>
    </row>
    <row r="58" ht="16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38"/>
      <c r="P58" s="11"/>
      <c r="Q58" s="11"/>
      <c r="R58" s="11"/>
      <c r="S58" s="11"/>
      <c r="T58" s="11"/>
      <c r="U58" s="11"/>
      <c r="V58" s="11"/>
      <c r="W58" s="38"/>
      <c r="X58" s="11"/>
      <c r="Y58" s="11"/>
      <c r="Z58" s="11"/>
      <c r="AA58" s="11"/>
    </row>
    <row r="59" ht="16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38"/>
      <c r="P59" s="11"/>
      <c r="Q59" s="11"/>
      <c r="R59" s="11"/>
      <c r="S59" s="11"/>
      <c r="T59" s="11"/>
      <c r="U59" s="11"/>
      <c r="V59" s="11"/>
      <c r="W59" s="38"/>
      <c r="X59" s="11"/>
      <c r="Y59" s="11"/>
      <c r="Z59" s="11"/>
      <c r="AA59" s="11"/>
    </row>
    <row r="60" ht="16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38"/>
      <c r="P60" s="11"/>
      <c r="Q60" s="11"/>
      <c r="R60" s="11"/>
      <c r="S60" s="11"/>
      <c r="T60" s="11"/>
      <c r="U60" s="11"/>
      <c r="V60" s="11"/>
      <c r="W60" s="38"/>
      <c r="X60" s="11"/>
      <c r="Y60" s="11"/>
      <c r="Z60" s="11"/>
      <c r="AA60" s="11"/>
    </row>
    <row r="61" ht="16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38"/>
      <c r="P61" s="11"/>
      <c r="Q61" s="11"/>
      <c r="R61" s="11"/>
      <c r="S61" s="11"/>
      <c r="T61" s="11"/>
      <c r="U61" s="11"/>
      <c r="V61" s="11"/>
      <c r="W61" s="38"/>
      <c r="X61" s="11"/>
      <c r="Y61" s="11"/>
      <c r="Z61" s="11"/>
      <c r="AA61" s="11"/>
    </row>
    <row r="62" ht="16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38"/>
      <c r="P62" s="11"/>
      <c r="Q62" s="11"/>
      <c r="R62" s="11"/>
      <c r="S62" s="11"/>
      <c r="T62" s="11"/>
      <c r="U62" s="11"/>
      <c r="V62" s="11"/>
      <c r="W62" s="38"/>
      <c r="X62" s="11"/>
      <c r="Y62" s="11"/>
      <c r="Z62" s="11"/>
      <c r="AA62" s="11"/>
    </row>
    <row r="63" ht="16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38"/>
      <c r="P63" s="11"/>
      <c r="Q63" s="11"/>
      <c r="R63" s="11"/>
      <c r="S63" s="11"/>
      <c r="T63" s="11"/>
      <c r="U63" s="11"/>
      <c r="V63" s="11"/>
      <c r="W63" s="38"/>
      <c r="X63" s="11"/>
      <c r="Y63" s="11"/>
      <c r="Z63" s="11"/>
      <c r="AA63" s="11"/>
    </row>
    <row r="64" ht="16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38"/>
      <c r="P64" s="11"/>
      <c r="Q64" s="11"/>
      <c r="R64" s="11"/>
      <c r="S64" s="11"/>
      <c r="T64" s="11"/>
      <c r="U64" s="11"/>
      <c r="V64" s="11"/>
      <c r="W64" s="38"/>
      <c r="X64" s="11"/>
      <c r="Y64" s="11"/>
      <c r="Z64" s="11"/>
      <c r="AA64" s="11"/>
    </row>
    <row r="65" ht="16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38"/>
      <c r="P65" s="11"/>
      <c r="Q65" s="11"/>
      <c r="R65" s="11"/>
      <c r="S65" s="11"/>
      <c r="T65" s="11"/>
      <c r="U65" s="11"/>
      <c r="V65" s="11"/>
      <c r="W65" s="38"/>
      <c r="X65" s="11"/>
      <c r="Y65" s="11"/>
      <c r="Z65" s="11"/>
      <c r="AA65" s="11"/>
    </row>
    <row r="66" ht="16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38"/>
      <c r="P66" s="11"/>
      <c r="Q66" s="11"/>
      <c r="R66" s="11"/>
      <c r="S66" s="11"/>
      <c r="T66" s="11"/>
      <c r="U66" s="11"/>
      <c r="V66" s="11"/>
      <c r="W66" s="38"/>
      <c r="X66" s="11"/>
      <c r="Y66" s="11"/>
      <c r="Z66" s="11"/>
      <c r="AA66" s="11"/>
    </row>
    <row r="67" ht="16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38"/>
      <c r="P67" s="11"/>
      <c r="Q67" s="11"/>
      <c r="R67" s="11"/>
      <c r="S67" s="11"/>
      <c r="T67" s="11"/>
      <c r="U67" s="11"/>
      <c r="V67" s="11"/>
      <c r="W67" s="38"/>
      <c r="X67" s="11"/>
      <c r="Y67" s="11"/>
      <c r="Z67" s="11"/>
      <c r="AA67" s="11"/>
    </row>
    <row r="68" ht="16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38"/>
      <c r="P68" s="11"/>
      <c r="Q68" s="11"/>
      <c r="R68" s="11"/>
      <c r="S68" s="11"/>
      <c r="T68" s="11"/>
      <c r="U68" s="11"/>
      <c r="V68" s="11"/>
      <c r="W68" s="38"/>
      <c r="X68" s="11"/>
      <c r="Y68" s="11"/>
      <c r="Z68" s="11"/>
      <c r="AA68" s="11"/>
    </row>
    <row r="69" ht="16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38"/>
      <c r="P69" s="11"/>
      <c r="Q69" s="11"/>
      <c r="R69" s="11"/>
      <c r="S69" s="11"/>
      <c r="T69" s="11"/>
      <c r="U69" s="11"/>
      <c r="V69" s="11"/>
      <c r="W69" s="38"/>
      <c r="X69" s="11"/>
      <c r="Y69" s="11"/>
      <c r="Z69" s="11"/>
      <c r="AA69" s="11"/>
    </row>
    <row r="70" ht="16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38"/>
      <c r="P70" s="11"/>
      <c r="Q70" s="11"/>
      <c r="R70" s="11"/>
      <c r="S70" s="11"/>
      <c r="T70" s="11"/>
      <c r="U70" s="11"/>
      <c r="V70" s="11"/>
      <c r="W70" s="38"/>
      <c r="X70" s="11"/>
      <c r="Y70" s="11"/>
      <c r="Z70" s="11"/>
      <c r="AA70" s="11"/>
    </row>
    <row r="71" ht="16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38"/>
      <c r="P71" s="11"/>
      <c r="Q71" s="11"/>
      <c r="R71" s="11"/>
      <c r="S71" s="11"/>
      <c r="T71" s="11"/>
      <c r="U71" s="11"/>
      <c r="V71" s="11"/>
      <c r="W71" s="38"/>
      <c r="X71" s="11"/>
      <c r="Y71" s="11"/>
      <c r="Z71" s="11"/>
      <c r="AA71" s="11"/>
    </row>
    <row r="72" ht="16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38"/>
      <c r="P72" s="11"/>
      <c r="Q72" s="11"/>
      <c r="R72" s="11"/>
      <c r="S72" s="11"/>
      <c r="T72" s="11"/>
      <c r="U72" s="11"/>
      <c r="V72" s="11"/>
      <c r="W72" s="38"/>
      <c r="X72" s="11"/>
      <c r="Y72" s="11"/>
      <c r="Z72" s="11"/>
      <c r="AA72" s="11"/>
    </row>
    <row r="73" ht="16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38"/>
      <c r="P73" s="11"/>
      <c r="Q73" s="11"/>
      <c r="R73" s="11"/>
      <c r="S73" s="11"/>
      <c r="T73" s="11"/>
      <c r="U73" s="11"/>
      <c r="V73" s="11"/>
      <c r="W73" s="38"/>
      <c r="X73" s="11"/>
      <c r="Y73" s="11"/>
      <c r="Z73" s="11"/>
      <c r="AA73" s="11"/>
    </row>
    <row r="74" ht="16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38"/>
      <c r="P74" s="11"/>
      <c r="Q74" s="11"/>
      <c r="R74" s="11"/>
      <c r="S74" s="11"/>
      <c r="T74" s="11"/>
      <c r="U74" s="11"/>
      <c r="V74" s="11"/>
      <c r="W74" s="38"/>
      <c r="X74" s="11"/>
      <c r="Y74" s="11"/>
      <c r="Z74" s="11"/>
      <c r="AA74" s="11"/>
    </row>
    <row r="75" ht="16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38"/>
      <c r="P75" s="11"/>
      <c r="Q75" s="11"/>
      <c r="R75" s="11"/>
      <c r="S75" s="11"/>
      <c r="T75" s="11"/>
      <c r="U75" s="11"/>
      <c r="V75" s="11"/>
      <c r="W75" s="38"/>
      <c r="X75" s="11"/>
      <c r="Y75" s="11"/>
      <c r="Z75" s="11"/>
      <c r="AA75" s="11"/>
    </row>
    <row r="76" ht="16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38"/>
      <c r="P76" s="11"/>
      <c r="Q76" s="11"/>
      <c r="R76" s="11"/>
      <c r="S76" s="11"/>
      <c r="T76" s="11"/>
      <c r="U76" s="11"/>
      <c r="V76" s="11"/>
      <c r="W76" s="38"/>
      <c r="X76" s="11"/>
      <c r="Y76" s="11"/>
      <c r="Z76" s="11"/>
      <c r="AA76" s="11"/>
    </row>
    <row r="77" ht="16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38"/>
      <c r="P77" s="11"/>
      <c r="Q77" s="11"/>
      <c r="R77" s="11"/>
      <c r="S77" s="11"/>
      <c r="T77" s="11"/>
      <c r="U77" s="11"/>
      <c r="V77" s="11"/>
      <c r="W77" s="38"/>
      <c r="X77" s="11"/>
      <c r="Y77" s="11"/>
      <c r="Z77" s="11"/>
      <c r="AA77" s="11"/>
    </row>
    <row r="78" ht="16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38"/>
      <c r="P78" s="11"/>
      <c r="Q78" s="11"/>
      <c r="R78" s="11"/>
      <c r="S78" s="11"/>
      <c r="T78" s="11"/>
      <c r="U78" s="11"/>
      <c r="V78" s="11"/>
      <c r="W78" s="38"/>
      <c r="X78" s="11"/>
      <c r="Y78" s="11"/>
      <c r="Z78" s="11"/>
      <c r="AA78" s="11"/>
    </row>
    <row r="79" ht="16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38"/>
      <c r="P79" s="11"/>
      <c r="Q79" s="11"/>
      <c r="R79" s="11"/>
      <c r="S79" s="11"/>
      <c r="T79" s="11"/>
      <c r="U79" s="11"/>
      <c r="V79" s="11"/>
      <c r="W79" s="38"/>
      <c r="X79" s="11"/>
      <c r="Y79" s="11"/>
      <c r="Z79" s="11"/>
      <c r="AA79" s="11"/>
    </row>
    <row r="80" ht="16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38"/>
      <c r="P80" s="11"/>
      <c r="Q80" s="11"/>
      <c r="R80" s="11"/>
      <c r="S80" s="11"/>
      <c r="T80" s="11"/>
      <c r="U80" s="11"/>
      <c r="V80" s="11"/>
      <c r="W80" s="38"/>
      <c r="X80" s="11"/>
      <c r="Y80" s="11"/>
      <c r="Z80" s="11"/>
      <c r="AA80" s="11"/>
    </row>
    <row r="81" ht="16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38"/>
      <c r="P81" s="11"/>
      <c r="Q81" s="11"/>
      <c r="R81" s="11"/>
      <c r="S81" s="11"/>
      <c r="T81" s="11"/>
      <c r="U81" s="11"/>
      <c r="V81" s="11"/>
      <c r="W81" s="38"/>
      <c r="X81" s="11"/>
      <c r="Y81" s="11"/>
      <c r="Z81" s="11"/>
      <c r="AA81" s="11"/>
    </row>
    <row r="82" ht="16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38"/>
      <c r="P82" s="11"/>
      <c r="Q82" s="11"/>
      <c r="R82" s="11"/>
      <c r="S82" s="11"/>
      <c r="T82" s="11"/>
      <c r="U82" s="11"/>
      <c r="V82" s="11"/>
      <c r="W82" s="38"/>
      <c r="X82" s="11"/>
      <c r="Y82" s="11"/>
      <c r="Z82" s="11"/>
      <c r="AA82" s="11"/>
    </row>
    <row r="83" ht="16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38"/>
      <c r="P83" s="11"/>
      <c r="Q83" s="11"/>
      <c r="R83" s="11"/>
      <c r="S83" s="11"/>
      <c r="T83" s="11"/>
      <c r="U83" s="11"/>
      <c r="V83" s="11"/>
      <c r="W83" s="38"/>
      <c r="X83" s="11"/>
      <c r="Y83" s="11"/>
      <c r="Z83" s="11"/>
      <c r="AA83" s="11"/>
    </row>
    <row r="84" ht="16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38"/>
      <c r="P84" s="11"/>
      <c r="Q84" s="11"/>
      <c r="R84" s="11"/>
      <c r="S84" s="11"/>
      <c r="T84" s="11"/>
      <c r="U84" s="11"/>
      <c r="V84" s="11"/>
      <c r="W84" s="38"/>
      <c r="X84" s="11"/>
      <c r="Y84" s="11"/>
      <c r="Z84" s="11"/>
      <c r="AA84" s="11"/>
    </row>
    <row r="85" ht="16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38"/>
      <c r="P85" s="11"/>
      <c r="Q85" s="11"/>
      <c r="R85" s="11"/>
      <c r="S85" s="11"/>
      <c r="T85" s="11"/>
      <c r="U85" s="11"/>
      <c r="V85" s="11"/>
      <c r="W85" s="38"/>
      <c r="X85" s="11"/>
      <c r="Y85" s="11"/>
      <c r="Z85" s="11"/>
      <c r="AA85" s="11"/>
    </row>
    <row r="86" ht="16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38"/>
      <c r="P86" s="11"/>
      <c r="Q86" s="11"/>
      <c r="R86" s="11"/>
      <c r="S86" s="11"/>
      <c r="T86" s="11"/>
      <c r="U86" s="11"/>
      <c r="V86" s="11"/>
      <c r="W86" s="38"/>
      <c r="X86" s="11"/>
      <c r="Y86" s="11"/>
      <c r="Z86" s="11"/>
      <c r="AA86" s="11"/>
    </row>
    <row r="87" ht="16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38"/>
      <c r="P87" s="11"/>
      <c r="Q87" s="11"/>
      <c r="R87" s="11"/>
      <c r="S87" s="11"/>
      <c r="T87" s="11"/>
      <c r="U87" s="11"/>
      <c r="V87" s="11"/>
      <c r="W87" s="38"/>
      <c r="X87" s="11"/>
      <c r="Y87" s="11"/>
      <c r="Z87" s="11"/>
      <c r="AA87" s="11"/>
    </row>
    <row r="88" ht="16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38"/>
      <c r="P88" s="11"/>
      <c r="Q88" s="11"/>
      <c r="R88" s="11"/>
      <c r="S88" s="11"/>
      <c r="T88" s="11"/>
      <c r="U88" s="11"/>
      <c r="V88" s="11"/>
      <c r="W88" s="38"/>
      <c r="X88" s="11"/>
      <c r="Y88" s="11"/>
      <c r="Z88" s="11"/>
      <c r="AA88" s="11"/>
    </row>
    <row r="89" ht="16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38"/>
      <c r="P89" s="11"/>
      <c r="Q89" s="11"/>
      <c r="R89" s="11"/>
      <c r="S89" s="11"/>
      <c r="T89" s="11"/>
      <c r="U89" s="11"/>
      <c r="V89" s="11"/>
      <c r="W89" s="38"/>
      <c r="X89" s="11"/>
      <c r="Y89" s="11"/>
      <c r="Z89" s="11"/>
      <c r="AA89" s="11"/>
    </row>
    <row r="90" ht="16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38"/>
      <c r="P90" s="11"/>
      <c r="Q90" s="11"/>
      <c r="R90" s="11"/>
      <c r="S90" s="11"/>
      <c r="T90" s="11"/>
      <c r="U90" s="11"/>
      <c r="V90" s="11"/>
      <c r="W90" s="38"/>
      <c r="X90" s="11"/>
      <c r="Y90" s="11"/>
      <c r="Z90" s="11"/>
      <c r="AA90" s="11"/>
    </row>
    <row r="91" ht="16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38"/>
      <c r="P91" s="11"/>
      <c r="Q91" s="11"/>
      <c r="R91" s="11"/>
      <c r="S91" s="11"/>
      <c r="T91" s="11"/>
      <c r="U91" s="11"/>
      <c r="V91" s="11"/>
      <c r="W91" s="38"/>
      <c r="X91" s="11"/>
      <c r="Y91" s="11"/>
      <c r="Z91" s="11"/>
      <c r="AA91" s="11"/>
    </row>
    <row r="92" ht="16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38"/>
      <c r="P92" s="11"/>
      <c r="Q92" s="11"/>
      <c r="R92" s="11"/>
      <c r="S92" s="11"/>
      <c r="T92" s="11"/>
      <c r="U92" s="11"/>
      <c r="V92" s="11"/>
      <c r="W92" s="38"/>
      <c r="X92" s="11"/>
      <c r="Y92" s="11"/>
      <c r="Z92" s="11"/>
      <c r="AA92" s="11"/>
    </row>
    <row r="93" ht="16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38"/>
      <c r="P93" s="11"/>
      <c r="Q93" s="11"/>
      <c r="R93" s="11"/>
      <c r="S93" s="11"/>
      <c r="T93" s="11"/>
      <c r="U93" s="11"/>
      <c r="V93" s="11"/>
      <c r="W93" s="38"/>
      <c r="X93" s="11"/>
      <c r="Y93" s="11"/>
      <c r="Z93" s="11"/>
      <c r="AA93" s="11"/>
    </row>
    <row r="94" ht="16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38"/>
      <c r="P94" s="11"/>
      <c r="Q94" s="11"/>
      <c r="R94" s="11"/>
      <c r="S94" s="11"/>
      <c r="T94" s="11"/>
      <c r="U94" s="11"/>
      <c r="V94" s="11"/>
      <c r="W94" s="38"/>
      <c r="X94" s="11"/>
      <c r="Y94" s="11"/>
      <c r="Z94" s="11"/>
      <c r="AA94" s="11"/>
    </row>
    <row r="95" ht="16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38"/>
      <c r="P95" s="11"/>
      <c r="Q95" s="11"/>
      <c r="R95" s="11"/>
      <c r="S95" s="11"/>
      <c r="T95" s="11"/>
      <c r="U95" s="11"/>
      <c r="V95" s="11"/>
      <c r="W95" s="38"/>
      <c r="X95" s="11"/>
      <c r="Y95" s="11"/>
      <c r="Z95" s="11"/>
      <c r="AA95" s="11"/>
    </row>
    <row r="96" ht="16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38"/>
      <c r="P96" s="11"/>
      <c r="Q96" s="11"/>
      <c r="R96" s="11"/>
      <c r="S96" s="11"/>
      <c r="T96" s="11"/>
      <c r="U96" s="11"/>
      <c r="V96" s="11"/>
      <c r="W96" s="38"/>
      <c r="X96" s="11"/>
      <c r="Y96" s="11"/>
      <c r="Z96" s="11"/>
      <c r="AA96" s="11"/>
    </row>
    <row r="97" ht="16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38"/>
      <c r="P97" s="11"/>
      <c r="Q97" s="11"/>
      <c r="R97" s="11"/>
      <c r="S97" s="11"/>
      <c r="T97" s="11"/>
      <c r="U97" s="11"/>
      <c r="V97" s="11"/>
      <c r="W97" s="38"/>
      <c r="X97" s="11"/>
      <c r="Y97" s="11"/>
      <c r="Z97" s="11"/>
      <c r="AA97" s="11"/>
    </row>
    <row r="98" ht="16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38"/>
      <c r="P98" s="11"/>
      <c r="Q98" s="11"/>
      <c r="R98" s="11"/>
      <c r="S98" s="11"/>
      <c r="T98" s="11"/>
      <c r="U98" s="11"/>
      <c r="V98" s="11"/>
      <c r="W98" s="38"/>
      <c r="X98" s="11"/>
      <c r="Y98" s="11"/>
      <c r="Z98" s="11"/>
      <c r="AA98" s="11"/>
    </row>
    <row r="99" ht="16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38"/>
      <c r="P99" s="11"/>
      <c r="Q99" s="11"/>
      <c r="R99" s="11"/>
      <c r="S99" s="11"/>
      <c r="T99" s="11"/>
      <c r="U99" s="11"/>
      <c r="V99" s="11"/>
      <c r="W99" s="38"/>
      <c r="X99" s="11"/>
      <c r="Y99" s="11"/>
      <c r="Z99" s="11"/>
      <c r="AA99" s="11"/>
    </row>
    <row r="100" ht="16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38"/>
      <c r="P100" s="11"/>
      <c r="Q100" s="11"/>
      <c r="R100" s="11"/>
      <c r="S100" s="11"/>
      <c r="T100" s="11"/>
      <c r="U100" s="11"/>
      <c r="V100" s="11"/>
      <c r="W100" s="38"/>
      <c r="X100" s="11"/>
      <c r="Y100" s="11"/>
      <c r="Z100" s="11"/>
      <c r="AA100" s="11"/>
    </row>
    <row r="101" ht="16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38"/>
      <c r="P101" s="11"/>
      <c r="Q101" s="11"/>
      <c r="R101" s="11"/>
      <c r="S101" s="11"/>
      <c r="T101" s="11"/>
      <c r="U101" s="11"/>
      <c r="V101" s="11"/>
      <c r="W101" s="38"/>
      <c r="X101" s="11"/>
      <c r="Y101" s="11"/>
      <c r="Z101" s="11"/>
      <c r="AA101" s="11"/>
    </row>
    <row r="102" ht="16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38"/>
      <c r="P102" s="11"/>
      <c r="Q102" s="11"/>
      <c r="R102" s="11"/>
      <c r="S102" s="11"/>
      <c r="T102" s="11"/>
      <c r="U102" s="11"/>
      <c r="V102" s="11"/>
      <c r="W102" s="38"/>
      <c r="X102" s="11"/>
      <c r="Y102" s="11"/>
      <c r="Z102" s="11"/>
      <c r="AA102" s="11"/>
    </row>
    <row r="103" ht="16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38"/>
      <c r="P103" s="11"/>
      <c r="Q103" s="11"/>
      <c r="R103" s="11"/>
      <c r="S103" s="11"/>
      <c r="T103" s="11"/>
      <c r="U103" s="11"/>
      <c r="V103" s="11"/>
      <c r="W103" s="38"/>
      <c r="X103" s="11"/>
      <c r="Y103" s="11"/>
      <c r="Z103" s="11"/>
      <c r="AA103" s="11"/>
    </row>
    <row r="104" ht="16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38"/>
      <c r="P104" s="11"/>
      <c r="Q104" s="11"/>
      <c r="R104" s="11"/>
      <c r="S104" s="11"/>
      <c r="T104" s="11"/>
      <c r="U104" s="11"/>
      <c r="V104" s="11"/>
      <c r="W104" s="38"/>
      <c r="X104" s="11"/>
      <c r="Y104" s="11"/>
      <c r="Z104" s="11"/>
      <c r="AA104" s="11"/>
    </row>
    <row r="105" ht="16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38"/>
      <c r="P105" s="11"/>
      <c r="Q105" s="11"/>
      <c r="R105" s="11"/>
      <c r="S105" s="11"/>
      <c r="T105" s="11"/>
      <c r="U105" s="11"/>
      <c r="V105" s="11"/>
      <c r="W105" s="38"/>
      <c r="X105" s="11"/>
      <c r="Y105" s="11"/>
      <c r="Z105" s="11"/>
      <c r="AA105" s="11"/>
    </row>
    <row r="106" ht="16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38"/>
      <c r="P106" s="11"/>
      <c r="Q106" s="11"/>
      <c r="R106" s="11"/>
      <c r="S106" s="11"/>
      <c r="T106" s="11"/>
      <c r="U106" s="11"/>
      <c r="V106" s="11"/>
      <c r="W106" s="38"/>
      <c r="X106" s="11"/>
      <c r="Y106" s="11"/>
      <c r="Z106" s="11"/>
      <c r="AA106" s="11"/>
    </row>
    <row r="107" ht="16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38"/>
      <c r="P107" s="11"/>
      <c r="Q107" s="11"/>
      <c r="R107" s="11"/>
      <c r="S107" s="11"/>
      <c r="T107" s="11"/>
      <c r="U107" s="11"/>
      <c r="V107" s="11"/>
      <c r="W107" s="38"/>
      <c r="X107" s="11"/>
      <c r="Y107" s="11"/>
      <c r="Z107" s="11"/>
      <c r="AA107" s="11"/>
    </row>
    <row r="108" ht="16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38"/>
      <c r="P108" s="11"/>
      <c r="Q108" s="11"/>
      <c r="R108" s="11"/>
      <c r="S108" s="11"/>
      <c r="T108" s="11"/>
      <c r="U108" s="11"/>
      <c r="V108" s="11"/>
      <c r="W108" s="38"/>
      <c r="X108" s="11"/>
      <c r="Y108" s="11"/>
      <c r="Z108" s="11"/>
      <c r="AA108" s="11"/>
    </row>
    <row r="109" ht="16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38"/>
      <c r="P109" s="11"/>
      <c r="Q109" s="11"/>
      <c r="R109" s="11"/>
      <c r="S109" s="11"/>
      <c r="T109" s="11"/>
      <c r="U109" s="11"/>
      <c r="V109" s="11"/>
      <c r="W109" s="38"/>
      <c r="X109" s="11"/>
      <c r="Y109" s="11"/>
      <c r="Z109" s="11"/>
      <c r="AA109" s="11"/>
    </row>
    <row r="110" ht="16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38"/>
      <c r="P110" s="11"/>
      <c r="Q110" s="11"/>
      <c r="R110" s="11"/>
      <c r="S110" s="11"/>
      <c r="T110" s="11"/>
      <c r="U110" s="11"/>
      <c r="V110" s="11"/>
      <c r="W110" s="38"/>
      <c r="X110" s="11"/>
      <c r="Y110" s="11"/>
      <c r="Z110" s="11"/>
      <c r="AA110" s="11"/>
    </row>
    <row r="111" ht="16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38"/>
      <c r="P111" s="11"/>
      <c r="Q111" s="11"/>
      <c r="R111" s="11"/>
      <c r="S111" s="11"/>
      <c r="T111" s="11"/>
      <c r="U111" s="11"/>
      <c r="V111" s="11"/>
      <c r="W111" s="38"/>
      <c r="X111" s="11"/>
      <c r="Y111" s="11"/>
      <c r="Z111" s="11"/>
      <c r="AA111" s="11"/>
    </row>
    <row r="112" ht="16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38"/>
      <c r="P112" s="11"/>
      <c r="Q112" s="11"/>
      <c r="R112" s="11"/>
      <c r="S112" s="11"/>
      <c r="T112" s="11"/>
      <c r="U112" s="11"/>
      <c r="V112" s="11"/>
      <c r="W112" s="38"/>
      <c r="X112" s="11"/>
      <c r="Y112" s="11"/>
      <c r="Z112" s="11"/>
      <c r="AA112" s="11"/>
    </row>
    <row r="113" ht="16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38"/>
      <c r="P113" s="11"/>
      <c r="Q113" s="11"/>
      <c r="R113" s="11"/>
      <c r="S113" s="11"/>
      <c r="T113" s="11"/>
      <c r="U113" s="11"/>
      <c r="V113" s="11"/>
      <c r="W113" s="38"/>
      <c r="X113" s="11"/>
      <c r="Y113" s="11"/>
      <c r="Z113" s="11"/>
      <c r="AA113" s="11"/>
    </row>
  </sheetData>
  <mergeCells count="6">
    <mergeCell ref="R3:S3"/>
    <mergeCell ref="R4:S4"/>
    <mergeCell ref="R1:S1"/>
    <mergeCell ref="R2:S2"/>
    <mergeCell ref="R6:S6"/>
    <mergeCell ref="R5:S5"/>
  </mergeCells>
  <dataValidations count="5">
    <dataValidation type="list" allowBlank="1" showInputMessage="1" showErrorMessage="1" sqref="D3:D53">
      <formula1>",男性,女性"</formula1>
    </dataValidation>
    <dataValidation type="list" allowBlank="1" showInputMessage="1" showErrorMessage="1" sqref="H3:H53">
      <formula1>",Chimpanzee,Crab,Rabbit,Hamster"</formula1>
    </dataValidation>
    <dataValidation type="list" allowBlank="1" showInputMessage="1" showErrorMessage="1" sqref="I3:I53">
      <formula1>",レンタル,マイカード"</formula1>
    </dataValidation>
    <dataValidation type="list" allowBlank="1" showInputMessage="1" showErrorMessage="1" sqref="K3">
      <formula1>"一般,大学生・大学院生,高校生以下"</formula1>
    </dataValidation>
    <dataValidation type="list" allowBlank="1" showInputMessage="1" showErrorMessage="1" sqref="K4:K53">
      <formula1>",一般,大学生・大学院生,高校生以下"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